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5" activeTab="1"/>
  </bookViews>
  <sheets>
    <sheet name="титульний" sheetId="1" r:id="rId1"/>
    <sheet name="2018-19" sheetId="2" r:id="rId2"/>
    <sheet name="2" sheetId="3" r:id="rId3"/>
    <sheet name="1" sheetId="4" r:id="rId4"/>
    <sheet name="5" sheetId="5" r:id="rId5"/>
    <sheet name="Лист1" sheetId="6" state="hidden" r:id="rId6"/>
    <sheet name="6" sheetId="7" r:id="rId7"/>
    <sheet name="Лист2" sheetId="8" state="hidden" r:id="rId8"/>
    <sheet name="2017-18 (2)" sheetId="9" state="hidden" r:id="rId9"/>
  </sheets>
  <definedNames>
    <definedName name="_xlnm.Print_Area" localSheetId="3">'1'!$A$1:$AD$7</definedName>
    <definedName name="_xlnm.Print_Area" localSheetId="2">'2'!$A$1:$AD$7</definedName>
    <definedName name="_xlnm.Print_Area" localSheetId="8">'2017-18 (2)'!$A$1:$AC$108</definedName>
    <definedName name="_xlnm.Print_Area" localSheetId="1">'2018-19'!$A$1:$AD$107</definedName>
    <definedName name="_xlnm.Print_Area" localSheetId="4">'5'!$A$1:$AE$7</definedName>
    <definedName name="_xlnm.Print_Area" localSheetId="6">'6'!$A$1:$AE$7</definedName>
  </definedNames>
  <calcPr fullCalcOnLoad="1"/>
</workbook>
</file>

<file path=xl/sharedStrings.xml><?xml version="1.0" encoding="utf-8"?>
<sst xmlns="http://schemas.openxmlformats.org/spreadsheetml/2006/main" count="1124" uniqueCount="283">
  <si>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</si>
  <si>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</si>
  <si>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</si>
  <si>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</si>
  <si>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</si>
  <si>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</si>
  <si>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</si>
  <si>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</si>
  <si>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</si>
  <si>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</si>
  <si>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</si>
  <si>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</si>
  <si>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</si>
  <si>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</si>
  <si>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</si>
  <si>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</si>
  <si>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</si>
  <si>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</si>
  <si>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</si>
  <si>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</si>
  <si>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</si>
  <si>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1 курс</t>
  </si>
  <si>
    <t>2 курс</t>
  </si>
  <si>
    <t>3 курс</t>
  </si>
  <si>
    <t>4 курс</t>
  </si>
  <si>
    <t>5 курс</t>
  </si>
  <si>
    <t xml:space="preserve"> Кількість екзаменів</t>
  </si>
  <si>
    <t xml:space="preserve"> Кількість заліків</t>
  </si>
  <si>
    <t>Економіка підприємства</t>
  </si>
  <si>
    <t>Менеджмент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</si>
  <si>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</si>
  <si>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</si>
  <si>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</si>
  <si>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</si>
  <si>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</si>
  <si>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Стратегія підприємства</t>
  </si>
  <si>
    <t>Проектний аналіз</t>
  </si>
  <si>
    <t>Українська мова (за професійним спрямуванням)</t>
  </si>
  <si>
    <t>Іноземна мова (за професійним спрямуванням)</t>
  </si>
  <si>
    <t>Бухгалтерський облік</t>
  </si>
  <si>
    <t>Економічний аналіз</t>
  </si>
  <si>
    <t>Н</t>
  </si>
  <si>
    <t>Управлінський облік</t>
  </si>
  <si>
    <t>Логістика</t>
  </si>
  <si>
    <t>Філософія</t>
  </si>
  <si>
    <t>Макроекономіка (курсова робота)</t>
  </si>
  <si>
    <t>Економіка підприємства (курсова робота)</t>
  </si>
  <si>
    <t>Бухгалтерський облік (курсова робота)</t>
  </si>
  <si>
    <t>Історія економіки та економічної думки</t>
  </si>
  <si>
    <t>лекції</t>
  </si>
  <si>
    <t>Регіональна економіка</t>
  </si>
  <si>
    <t>Планування і контроль на підприємстві</t>
  </si>
  <si>
    <t>Обгрунтування господарських рішень і оцінювання ризиків</t>
  </si>
  <si>
    <t>Потенціал і розвиток підприємства</t>
  </si>
  <si>
    <t>Управління персоналом</t>
  </si>
  <si>
    <t>Потенціал і розвиток підприємства (курсова робота)</t>
  </si>
  <si>
    <t>Історія української культури</t>
  </si>
  <si>
    <t xml:space="preserve">Економіко-математичні методи та моделі </t>
  </si>
  <si>
    <t>Інформатика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</si>
  <si>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</si>
  <si>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</si>
  <si>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>Економіка та організація іноваційної діяльності</t>
  </si>
  <si>
    <t>Проектний аналіз (курсова робота)</t>
  </si>
  <si>
    <t>Соціологія</t>
  </si>
  <si>
    <t>Основи технічного нормування</t>
  </si>
  <si>
    <t>Управління витратами</t>
  </si>
  <si>
    <t>Мотивація персоналу</t>
  </si>
  <si>
    <t>Математика для економістів:</t>
  </si>
  <si>
    <t>Гроші і кредит</t>
  </si>
  <si>
    <t>Економіка праці й соціально-трудові відносини</t>
  </si>
  <si>
    <t xml:space="preserve">Міжнародна економіка </t>
  </si>
  <si>
    <t xml:space="preserve"> Фінанси</t>
  </si>
  <si>
    <t>лабораторні</t>
  </si>
  <si>
    <t>С/Н</t>
  </si>
  <si>
    <t xml:space="preserve">Безпека життєдіяльності </t>
  </si>
  <si>
    <t>Міністерство освіти і науки України</t>
  </si>
  <si>
    <t xml:space="preserve">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</si>
  <si>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</si>
  <si>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Строк навчання - 4, 5 років</t>
  </si>
  <si>
    <t>на основі повної загальної середньої освіти</t>
  </si>
  <si>
    <r>
      <t xml:space="preserve">форма навчання:   </t>
    </r>
    <r>
      <rPr>
        <b/>
        <sz val="16"/>
        <rFont val="Times New Roman"/>
        <family val="1"/>
      </rPr>
      <t>заочна</t>
    </r>
  </si>
  <si>
    <t>I. Графік навчального процесу</t>
  </si>
  <si>
    <t>I</t>
  </si>
  <si>
    <t>II</t>
  </si>
  <si>
    <t>III</t>
  </si>
  <si>
    <t>IV</t>
  </si>
  <si>
    <t>V</t>
  </si>
  <si>
    <t>ЗД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</si>
  <si>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</si>
  <si>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</si>
  <si>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</si>
  <si>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</si>
  <si>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</si>
  <si>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</si>
  <si>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t>Канікули</t>
  </si>
  <si>
    <t>Захист дипломної роботи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</si>
  <si>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</si>
  <si>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</si>
  <si>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</si>
  <si>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</si>
  <si>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</si>
  <si>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</si>
  <si>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</si>
  <si>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</si>
  <si>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</si>
  <si>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</si>
  <si>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</si>
  <si>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</si>
  <si>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</si>
  <si>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</si>
  <si>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кількість тижнів у семестрі</t>
  </si>
  <si>
    <t xml:space="preserve">1.1.  Гуманітарні та соціально-економічні дисципліни  </t>
  </si>
  <si>
    <t>1.1.1</t>
  </si>
  <si>
    <t>1.1.1.1</t>
  </si>
  <si>
    <t>1.1.1.2</t>
  </si>
  <si>
    <t>1.1.2</t>
  </si>
  <si>
    <t>1.1.3</t>
  </si>
  <si>
    <t>1.1.4</t>
  </si>
  <si>
    <t>1.1.5</t>
  </si>
  <si>
    <t>6/0</t>
  </si>
  <si>
    <t>4/0</t>
  </si>
  <si>
    <t>1.2.1</t>
  </si>
  <si>
    <t>1.2.2</t>
  </si>
  <si>
    <t>1.2.3</t>
  </si>
  <si>
    <t>1.2.2.1</t>
  </si>
  <si>
    <t>1.2.2.2</t>
  </si>
  <si>
    <t>1.2.4</t>
  </si>
  <si>
    <t>1.2.5</t>
  </si>
  <si>
    <t>1.2.6</t>
  </si>
  <si>
    <t>1.2.7</t>
  </si>
  <si>
    <t xml:space="preserve">1.3. Дисципліни загально-професійної підготовки 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</si>
  <si>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</si>
  <si>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</si>
  <si>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</si>
  <si>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</si>
  <si>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</si>
  <si>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</si>
  <si>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</si>
  <si>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</si>
  <si>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</si>
  <si>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</si>
  <si>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</si>
  <si>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</si>
  <si>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</si>
  <si>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Основи охорони праці</t>
  </si>
  <si>
    <t>1.3.14</t>
  </si>
  <si>
    <t>1.3.15</t>
  </si>
  <si>
    <t>1.3.16</t>
  </si>
  <si>
    <t>1.3.14.1</t>
  </si>
  <si>
    <t>1.3.14.2</t>
  </si>
  <si>
    <t>1.3.17</t>
  </si>
  <si>
    <t>1.3.18</t>
  </si>
  <si>
    <t>1.3.19</t>
  </si>
  <si>
    <t>1.3.20</t>
  </si>
  <si>
    <t>Разом п.1.3.:</t>
  </si>
  <si>
    <t>2 ВИБІРКОВІ НАВЧАЛЬНІ ДИСЦИПЛІНИ</t>
  </si>
  <si>
    <t>2.1.4</t>
  </si>
  <si>
    <t>2.1.6</t>
  </si>
  <si>
    <t>2.1.8</t>
  </si>
  <si>
    <t xml:space="preserve">ЗАГАЛЬНА КІЛЬКІСТЬ 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</si>
  <si>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</si>
  <si>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</si>
  <si>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</si>
  <si>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>Декан факультету ФЕМ</t>
  </si>
  <si>
    <t>Є.В. Мироненко</t>
  </si>
  <si>
    <t>1.2 Дисципліни природничо-наукової (фундаментальної) підготовки</t>
  </si>
  <si>
    <t>Разом п.1.1 та п. 1.2 :</t>
  </si>
  <si>
    <t>1.2.4.1</t>
  </si>
  <si>
    <t>1.2.4.2</t>
  </si>
  <si>
    <t>1.2.5.1</t>
  </si>
  <si>
    <t>1.2.5.2</t>
  </si>
  <si>
    <t>Основи охорони праці та безпека життедіяльності</t>
  </si>
  <si>
    <t>1.3.1.1</t>
  </si>
  <si>
    <t>1.3.1.2</t>
  </si>
  <si>
    <t>1.3.4.1</t>
  </si>
  <si>
    <t>1.3.4.2</t>
  </si>
  <si>
    <t>1.3.4.3</t>
  </si>
  <si>
    <t>1.3.11.1</t>
  </si>
  <si>
    <t>1.3.11.2</t>
  </si>
  <si>
    <t>1.3.13.1</t>
  </si>
  <si>
    <t>1.3.13.2</t>
  </si>
  <si>
    <t>2.3. Дисципліни професійної підготовки</t>
  </si>
  <si>
    <t>2.2.1</t>
  </si>
  <si>
    <t>2.2.2</t>
  </si>
  <si>
    <t>2.2.3</t>
  </si>
  <si>
    <t>Разом п.2.2:</t>
  </si>
  <si>
    <t>2.3.1</t>
  </si>
  <si>
    <t>Разом п.2 (вибіркова частина):</t>
  </si>
  <si>
    <t>Разом п.2.3:</t>
  </si>
  <si>
    <t>0</t>
  </si>
  <si>
    <t>1. ОБОВ'ЯЗКОВІ  НАВЧАЛЬНІ  ДИСЦИПЛІНИ</t>
  </si>
  <si>
    <t>галузь знань: 05 Соціальні та поведінкові науки</t>
  </si>
  <si>
    <t>спеціалізація: Економіка</t>
  </si>
  <si>
    <t>Н/</t>
  </si>
  <si>
    <t>/С</t>
  </si>
  <si>
    <t>-</t>
  </si>
  <si>
    <t>Екзаменаційна сесія</t>
  </si>
  <si>
    <t>Настановна  сесія</t>
  </si>
  <si>
    <t>II. ЗВЕДЕНІ ДАНІ ПРО БЮДЖЕТ ЧАСУ, тижні                                                                IV. ДЕРЖАВНА АТЕСТАЦІЯ</t>
  </si>
  <si>
    <t xml:space="preserve">Історія України </t>
  </si>
  <si>
    <t>Разом п.1.1:</t>
  </si>
  <si>
    <t>8/0</t>
  </si>
  <si>
    <t>8/2</t>
  </si>
  <si>
    <t>4/2</t>
  </si>
  <si>
    <t>2/0</t>
  </si>
  <si>
    <t>Разом п.1.2:</t>
  </si>
  <si>
    <t>12/4</t>
  </si>
  <si>
    <t>36/4</t>
  </si>
  <si>
    <t>0/2</t>
  </si>
  <si>
    <t>4</t>
  </si>
  <si>
    <t>3. ДЕРЖАВНА АТЕСТАЦІЯ</t>
  </si>
  <si>
    <t>Разом 3:</t>
  </si>
  <si>
    <t xml:space="preserve">V. План навчального процесу на 2017/2018 навчальний рік      (повний курс навчання, з/о, основний)    1-5 курси    </t>
  </si>
  <si>
    <t>Зав. кафедри ЕП</t>
  </si>
  <si>
    <t>С.В. Бурлуцький</t>
  </si>
  <si>
    <t>Кваліфікація: бакалавр з економіки</t>
  </si>
  <si>
    <t>ЗАТВЕРДЖЕНО:</t>
  </si>
  <si>
    <t>на засіданні Вченої ради</t>
  </si>
  <si>
    <t>Ректор ________________________</t>
  </si>
  <si>
    <t>(Ковальов В.Д.)</t>
  </si>
  <si>
    <r>
      <t xml:space="preserve">спеціальність: 051 Економіка </t>
    </r>
    <r>
      <rPr>
        <b/>
        <sz val="16"/>
        <rFont val="Times New Roman"/>
        <family val="1"/>
      </rPr>
      <t xml:space="preserve"> </t>
    </r>
  </si>
  <si>
    <t>Розподіл годин на тиждень за курсами і семестрами</t>
  </si>
  <si>
    <t>1к</t>
  </si>
  <si>
    <t>2к</t>
  </si>
  <si>
    <t>3к</t>
  </si>
  <si>
    <t>4к</t>
  </si>
  <si>
    <t>Розподіл за семестрами</t>
  </si>
  <si>
    <t>Семестр</t>
  </si>
  <si>
    <r>
      <t xml:space="preserve">Організація виробництва </t>
    </r>
    <r>
      <rPr>
        <sz val="12"/>
        <color indexed="30"/>
        <rFont val="Times New Roman"/>
        <family val="1"/>
      </rPr>
      <t>(тільки в 2017/2018 н.р.)</t>
    </r>
  </si>
  <si>
    <r>
      <t xml:space="preserve">Організація виробництва </t>
    </r>
    <r>
      <rPr>
        <sz val="12"/>
        <color indexed="30"/>
        <rFont val="Times New Roman"/>
        <family val="1"/>
      </rPr>
      <t>(з 2018/2019 н.р.)</t>
    </r>
  </si>
  <si>
    <t>Зовнішньоекономічна діяльність (тільки в 2017/2018 н.р)</t>
  </si>
  <si>
    <t>Зовнішньоекономічна діяльність (з 2018/2019 н.р)</t>
  </si>
  <si>
    <t>Справка</t>
  </si>
  <si>
    <t>6+14+10</t>
  </si>
  <si>
    <t>10+18+12</t>
  </si>
  <si>
    <t>44/4</t>
  </si>
  <si>
    <t>1.1.6</t>
  </si>
  <si>
    <t>Господарське право</t>
  </si>
  <si>
    <t>1.1.7</t>
  </si>
  <si>
    <t>Правознавство</t>
  </si>
  <si>
    <t>1.1.8</t>
  </si>
  <si>
    <t>Політологія</t>
  </si>
  <si>
    <t>1.1.9</t>
  </si>
  <si>
    <t>Психологія</t>
  </si>
  <si>
    <t>12/0</t>
  </si>
  <si>
    <t>40/4</t>
  </si>
  <si>
    <t>28/0</t>
  </si>
  <si>
    <t>40/0</t>
  </si>
  <si>
    <t>16/0</t>
  </si>
  <si>
    <t>36/0</t>
  </si>
  <si>
    <t>44/0</t>
  </si>
  <si>
    <t>2.2. Природничо-наукові (фундаментальні) дисципліни</t>
  </si>
  <si>
    <t>24/0</t>
  </si>
  <si>
    <t>нов подсчет</t>
  </si>
  <si>
    <t>итог</t>
  </si>
  <si>
    <t>56/0</t>
  </si>
  <si>
    <t>56/4</t>
  </si>
  <si>
    <t>48/0</t>
  </si>
  <si>
    <t>Директор ЦДЗО</t>
  </si>
  <si>
    <t>М.М. Федоров</t>
  </si>
  <si>
    <r>
      <t>8</t>
    </r>
    <r>
      <rPr>
        <sz val="12"/>
        <rFont val="Times New Roman"/>
        <family val="1"/>
      </rPr>
      <t>/0</t>
    </r>
  </si>
  <si>
    <t xml:space="preserve">Макроекономіка </t>
  </si>
  <si>
    <t>1 семестр екзамен</t>
  </si>
  <si>
    <t>Основи проектування бізнес-процессів</t>
  </si>
  <si>
    <t>Управління витратами та ціноутворення</t>
  </si>
  <si>
    <t>Комп'ютерна обробка фінансово-економічної інформації</t>
  </si>
  <si>
    <t>Основи нормування</t>
  </si>
  <si>
    <t xml:space="preserve">V. План навчального процесу на 2018/2019 навчальний рік      (повний курс навчання, з/о, основний)    1-5 курси    </t>
  </si>
  <si>
    <t>Організація виробництва</t>
  </si>
  <si>
    <t>2.3.2</t>
  </si>
  <si>
    <t>2.3.3</t>
  </si>
  <si>
    <t>2.3.4</t>
  </si>
  <si>
    <t>протокол № __8___</t>
  </si>
  <si>
    <t>" 29 "  березня 2018 р.</t>
  </si>
  <si>
    <t>5</t>
  </si>
  <si>
    <t>6</t>
  </si>
  <si>
    <t>викладач</t>
  </si>
  <si>
    <t xml:space="preserve">ЕП-18-1з, 1 семестр, 2018/2019 навчальний рік      (повний курс навчання, з/о, основний)    1-5 курси    </t>
  </si>
  <si>
    <t xml:space="preserve">ЕП-18-1з, 2 семестр, 2018/2019 навчальний рік      (повний курс навчання, з/о, основний)    1-5 курси    </t>
  </si>
  <si>
    <t xml:space="preserve">ЕП-16-1з, 5 семестр, 2018/2019 навчальний рік      </t>
  </si>
  <si>
    <t>Разом</t>
  </si>
  <si>
    <t xml:space="preserve">Мікроекономіка </t>
  </si>
  <si>
    <t>Зовнішньоекономічна діяльність</t>
  </si>
</sst>
</file>

<file path=xl/styles.xml><?xml version="1.0" encoding="utf-8"?>
<styleSheet xmlns="http://schemas.openxmlformats.org/spreadsheetml/2006/main">
  <numFmts count="5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"/>
    <numFmt numFmtId="200" formatCode="#,##0.0;\-* #,##0.0_-;\ &quot;&quot;_-;_-@_-"/>
    <numFmt numFmtId="201" formatCode="#,##0.00;\-* #,##0.00_-;\ &quot;&quot;_-;_-@_-"/>
    <numFmt numFmtId="202" formatCode="#,##0_ ;\-#,##0\ "/>
    <numFmt numFmtId="203" formatCode="#,##0.0_ ;\-#,##0.0\ "/>
    <numFmt numFmtId="204" formatCode="#,##0_-;\-* #,##0_-;\ _-;_-@_-"/>
    <numFmt numFmtId="205" formatCode="#,##0;\-* #,##0_-;\ _-;_-@_-"/>
    <numFmt numFmtId="206" formatCode="#,##0.00_ ;\-#,##0.00\ "/>
  </numFmts>
  <fonts count="9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2"/>
      <color indexed="30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9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theme="0"/>
      <name val="Times New Roman"/>
      <family val="1"/>
    </font>
    <font>
      <b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0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96" fontId="13" fillId="0" borderId="0" xfId="0" applyNumberFormat="1" applyFont="1" applyFill="1" applyBorder="1" applyAlignment="1" applyProtection="1">
      <alignment horizontal="left" vertical="center" wrapText="1"/>
      <protection/>
    </xf>
    <xf numFmtId="196" fontId="12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0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7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204" fontId="2" fillId="0" borderId="15" xfId="0" applyNumberFormat="1" applyFont="1" applyFill="1" applyBorder="1" applyAlignment="1" applyProtection="1">
      <alignment horizontal="center" vertical="center"/>
      <protection/>
    </xf>
    <xf numFmtId="205" fontId="2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204" fontId="2" fillId="0" borderId="18" xfId="0" applyNumberFormat="1" applyFont="1" applyFill="1" applyBorder="1" applyAlignment="1" applyProtection="1">
      <alignment horizontal="center" vertical="center"/>
      <protection/>
    </xf>
    <xf numFmtId="204" fontId="2" fillId="0" borderId="19" xfId="0" applyNumberFormat="1" applyFont="1" applyFill="1" applyBorder="1" applyAlignment="1" applyProtection="1">
      <alignment horizontal="center" vertical="center"/>
      <protection/>
    </xf>
    <xf numFmtId="205" fontId="2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205" fontId="7" fillId="0" borderId="13" xfId="0" applyNumberFormat="1" applyFont="1" applyFill="1" applyBorder="1" applyAlignment="1" applyProtection="1">
      <alignment horizontal="center" vertical="center"/>
      <protection/>
    </xf>
    <xf numFmtId="205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198" fontId="7" fillId="0" borderId="25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204" fontId="7" fillId="0" borderId="25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205" fontId="7" fillId="0" borderId="26" xfId="0" applyNumberFormat="1" applyFont="1" applyFill="1" applyBorder="1" applyAlignment="1" applyProtection="1">
      <alignment horizontal="center" vertical="center"/>
      <protection/>
    </xf>
    <xf numFmtId="205" fontId="7" fillId="0" borderId="27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198" fontId="21" fillId="0" borderId="29" xfId="0" applyNumberFormat="1" applyFont="1" applyFill="1" applyBorder="1" applyAlignment="1">
      <alignment horizontal="center" vertical="center" wrapText="1"/>
    </xf>
    <xf numFmtId="198" fontId="2" fillId="0" borderId="3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0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204" fontId="2" fillId="0" borderId="0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 wrapText="1"/>
    </xf>
    <xf numFmtId="198" fontId="7" fillId="0" borderId="32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33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>
      <alignment horizontal="center" vertical="center" wrapText="1"/>
    </xf>
    <xf numFmtId="198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 applyProtection="1">
      <alignment vertical="center" wrapText="1"/>
      <protection/>
    </xf>
    <xf numFmtId="203" fontId="7" fillId="0" borderId="0" xfId="0" applyNumberFormat="1" applyFont="1" applyFill="1" applyBorder="1" applyAlignment="1" applyProtection="1">
      <alignment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" fontId="7" fillId="0" borderId="43" xfId="0" applyNumberFormat="1" applyFont="1" applyFill="1" applyBorder="1" applyAlignment="1" applyProtection="1">
      <alignment horizontal="center" vertical="center"/>
      <protection/>
    </xf>
    <xf numFmtId="49" fontId="24" fillId="33" borderId="12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10" fillId="33" borderId="45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204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96" fontId="21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96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6" fontId="2" fillId="0" borderId="21" xfId="0" applyNumberFormat="1" applyFont="1" applyFill="1" applyBorder="1" applyAlignment="1" applyProtection="1">
      <alignment vertical="center"/>
      <protection/>
    </xf>
    <xf numFmtId="0" fontId="21" fillId="0" borderId="49" xfId="0" applyFont="1" applyFill="1" applyBorder="1" applyAlignment="1">
      <alignment horizontal="center" vertical="center" wrapText="1"/>
    </xf>
    <xf numFmtId="196" fontId="21" fillId="0" borderId="49" xfId="0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96" fontId="21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196" fontId="21" fillId="0" borderId="21" xfId="0" applyNumberFormat="1" applyFont="1" applyFill="1" applyBorder="1" applyAlignment="1" applyProtection="1">
      <alignment horizontal="center" vertical="center"/>
      <protection/>
    </xf>
    <xf numFmtId="1" fontId="21" fillId="0" borderId="21" xfId="0" applyNumberFormat="1" applyFont="1" applyFill="1" applyBorder="1" applyAlignment="1" applyProtection="1">
      <alignment horizontal="center" vertical="center"/>
      <protection/>
    </xf>
    <xf numFmtId="196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55" xfId="0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 applyProtection="1">
      <alignment horizontal="center" vertical="center"/>
      <protection/>
    </xf>
    <xf numFmtId="196" fontId="21" fillId="0" borderId="55" xfId="0" applyNumberFormat="1" applyFont="1" applyFill="1" applyBorder="1" applyAlignment="1" applyProtection="1">
      <alignment vertical="center"/>
      <protection/>
    </xf>
    <xf numFmtId="49" fontId="7" fillId="0" borderId="57" xfId="0" applyNumberFormat="1" applyFont="1" applyFill="1" applyBorder="1" applyAlignment="1" applyProtection="1">
      <alignment horizontal="center" vertical="center"/>
      <protection/>
    </xf>
    <xf numFmtId="202" fontId="21" fillId="0" borderId="23" xfId="0" applyNumberFormat="1" applyFont="1" applyFill="1" applyBorder="1" applyAlignment="1" applyProtection="1">
      <alignment horizontal="center" vertical="center"/>
      <protection/>
    </xf>
    <xf numFmtId="1" fontId="21" fillId="32" borderId="23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3" fillId="0" borderId="59" xfId="0" applyNumberFormat="1" applyFont="1" applyFill="1" applyBorder="1" applyAlignment="1">
      <alignment vertical="center" wrapText="1"/>
    </xf>
    <xf numFmtId="49" fontId="21" fillId="0" borderId="60" xfId="0" applyNumberFormat="1" applyFont="1" applyFill="1" applyBorder="1" applyAlignment="1">
      <alignment vertical="center" wrapText="1"/>
    </xf>
    <xf numFmtId="49" fontId="21" fillId="0" borderId="61" xfId="0" applyNumberFormat="1" applyFont="1" applyFill="1" applyBorder="1" applyAlignment="1">
      <alignment vertical="center" wrapText="1"/>
    </xf>
    <xf numFmtId="49" fontId="21" fillId="0" borderId="62" xfId="0" applyNumberFormat="1" applyFont="1" applyFill="1" applyBorder="1" applyAlignment="1">
      <alignment vertical="center" wrapText="1"/>
    </xf>
    <xf numFmtId="0" fontId="21" fillId="0" borderId="63" xfId="0" applyFont="1" applyFill="1" applyBorder="1" applyAlignment="1">
      <alignment horizontal="left" vertical="center" wrapText="1"/>
    </xf>
    <xf numFmtId="49" fontId="21" fillId="0" borderId="59" xfId="0" applyNumberFormat="1" applyFont="1" applyFill="1" applyBorder="1" applyAlignment="1">
      <alignment vertical="center" wrapText="1"/>
    </xf>
    <xf numFmtId="49" fontId="21" fillId="0" borderId="63" xfId="0" applyNumberFormat="1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 wrapText="1"/>
    </xf>
    <xf numFmtId="49" fontId="21" fillId="0" borderId="60" xfId="0" applyNumberFormat="1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left" vertical="center" wrapText="1"/>
    </xf>
    <xf numFmtId="196" fontId="2" fillId="0" borderId="13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Fill="1" applyBorder="1" applyAlignment="1">
      <alignment horizontal="center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02" fontId="21" fillId="0" borderId="28" xfId="0" applyNumberFormat="1" applyFont="1" applyFill="1" applyBorder="1" applyAlignment="1" applyProtection="1">
      <alignment horizontal="center" vertical="center"/>
      <protection/>
    </xf>
    <xf numFmtId="196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 vertical="center"/>
    </xf>
    <xf numFmtId="1" fontId="21" fillId="0" borderId="54" xfId="0" applyNumberFormat="1" applyFont="1" applyFill="1" applyBorder="1" applyAlignment="1">
      <alignment horizontal="center" vertical="center"/>
    </xf>
    <xf numFmtId="1" fontId="21" fillId="0" borderId="53" xfId="0" applyNumberFormat="1" applyFont="1" applyFill="1" applyBorder="1" applyAlignment="1">
      <alignment horizontal="center" vertical="center"/>
    </xf>
    <xf numFmtId="1" fontId="21" fillId="0" borderId="56" xfId="0" applyNumberFormat="1" applyFont="1" applyFill="1" applyBorder="1" applyAlignment="1">
      <alignment horizontal="center" vertical="center"/>
    </xf>
    <xf numFmtId="198" fontId="21" fillId="0" borderId="37" xfId="0" applyNumberFormat="1" applyFont="1" applyFill="1" applyBorder="1" applyAlignment="1" applyProtection="1">
      <alignment horizontal="center" vertical="center"/>
      <protection/>
    </xf>
    <xf numFmtId="198" fontId="21" fillId="32" borderId="3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67" xfId="0" applyNumberFormat="1" applyFont="1" applyFill="1" applyBorder="1" applyAlignment="1">
      <alignment horizontal="center" vertical="center" wrapText="1"/>
    </xf>
    <xf numFmtId="1" fontId="21" fillId="0" borderId="68" xfId="0" applyNumberFormat="1" applyFont="1" applyFill="1" applyBorder="1" applyAlignment="1">
      <alignment horizontal="center" vertical="center" wrapText="1"/>
    </xf>
    <xf numFmtId="1" fontId="21" fillId="0" borderId="69" xfId="0" applyNumberFormat="1" applyFont="1" applyFill="1" applyBorder="1" applyAlignment="1">
      <alignment horizontal="center" vertical="center" wrapText="1"/>
    </xf>
    <xf numFmtId="1" fontId="21" fillId="32" borderId="70" xfId="0" applyNumberFormat="1" applyFont="1" applyFill="1" applyBorder="1" applyAlignment="1">
      <alignment horizontal="center" vertical="center" wrapText="1"/>
    </xf>
    <xf numFmtId="1" fontId="21" fillId="32" borderId="31" xfId="0" applyNumberFormat="1" applyFont="1" applyFill="1" applyBorder="1" applyAlignment="1">
      <alignment horizontal="center" vertical="center" wrapText="1"/>
    </xf>
    <xf numFmtId="1" fontId="21" fillId="32" borderId="67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71" xfId="0" applyNumberFormat="1" applyFont="1" applyFill="1" applyBorder="1" applyAlignment="1">
      <alignment horizontal="center" vertical="center" wrapText="1"/>
    </xf>
    <xf numFmtId="49" fontId="22" fillId="0" borderId="72" xfId="0" applyNumberFormat="1" applyFont="1" applyFill="1" applyBorder="1" applyAlignment="1">
      <alignment vertical="center" wrapText="1"/>
    </xf>
    <xf numFmtId="0" fontId="22" fillId="0" borderId="72" xfId="0" applyNumberFormat="1" applyFont="1" applyFill="1" applyBorder="1" applyAlignment="1" applyProtection="1">
      <alignment horizontal="left" vertical="center" wrapText="1"/>
      <protection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left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10" fillId="33" borderId="49" xfId="0" applyNumberFormat="1" applyFont="1" applyFill="1" applyBorder="1" applyAlignment="1" applyProtection="1">
      <alignment horizontal="center" vertical="center"/>
      <protection/>
    </xf>
    <xf numFmtId="49" fontId="10" fillId="33" borderId="65" xfId="0" applyNumberFormat="1" applyFont="1" applyFill="1" applyBorder="1" applyAlignment="1" applyProtection="1">
      <alignment horizontal="center" vertical="center"/>
      <protection/>
    </xf>
    <xf numFmtId="198" fontId="2" fillId="0" borderId="74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65" xfId="0" applyNumberFormat="1" applyFont="1" applyFill="1" applyBorder="1" applyAlignment="1">
      <alignment horizontal="center" vertical="center" wrapText="1"/>
    </xf>
    <xf numFmtId="49" fontId="10" fillId="33" borderId="50" xfId="0" applyNumberFormat="1" applyFont="1" applyFill="1" applyBorder="1" applyAlignment="1" applyProtection="1">
      <alignment horizontal="center" vertical="center"/>
      <protection/>
    </xf>
    <xf numFmtId="198" fontId="7" fillId="0" borderId="35" xfId="0" applyNumberFormat="1" applyFont="1" applyFill="1" applyBorder="1" applyAlignment="1" applyProtection="1">
      <alignment horizontal="center" vertical="center"/>
      <protection/>
    </xf>
    <xf numFmtId="0" fontId="22" fillId="33" borderId="37" xfId="0" applyNumberFormat="1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205" fontId="7" fillId="0" borderId="36" xfId="0" applyNumberFormat="1" applyFont="1" applyFill="1" applyBorder="1" applyAlignment="1" applyProtection="1">
      <alignment horizontal="center" vertical="center"/>
      <protection/>
    </xf>
    <xf numFmtId="205" fontId="7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36" xfId="0" applyNumberFormat="1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52" xfId="0" applyNumberFormat="1" applyFont="1" applyFill="1" applyBorder="1" applyAlignment="1" applyProtection="1">
      <alignment horizontal="center" vertical="center"/>
      <protection/>
    </xf>
    <xf numFmtId="49" fontId="10" fillId="33" borderId="73" xfId="0" applyNumberFormat="1" applyFont="1" applyFill="1" applyBorder="1" applyAlignment="1" applyProtection="1">
      <alignment horizontal="center" vertical="center"/>
      <protection/>
    </xf>
    <xf numFmtId="49" fontId="10" fillId="33" borderId="36" xfId="0" applyNumberFormat="1" applyFont="1" applyFill="1" applyBorder="1" applyAlignment="1" applyProtection="1">
      <alignment horizontal="center" vertical="center"/>
      <protection/>
    </xf>
    <xf numFmtId="49" fontId="10" fillId="33" borderId="38" xfId="0" applyNumberFormat="1" applyFont="1" applyFill="1" applyBorder="1" applyAlignment="1" applyProtection="1">
      <alignment horizontal="center" vertical="center"/>
      <protection/>
    </xf>
    <xf numFmtId="205" fontId="2" fillId="0" borderId="14" xfId="0" applyNumberFormat="1" applyFont="1" applyFill="1" applyBorder="1" applyAlignment="1" applyProtection="1">
      <alignment horizontal="center" vertical="center"/>
      <protection/>
    </xf>
    <xf numFmtId="204" fontId="2" fillId="0" borderId="75" xfId="0" applyNumberFormat="1" applyFont="1" applyFill="1" applyBorder="1" applyAlignment="1" applyProtection="1">
      <alignment horizontal="center" vertical="center"/>
      <protection/>
    </xf>
    <xf numFmtId="204" fontId="2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77" xfId="0" applyNumberFormat="1" applyFont="1" applyFill="1" applyBorder="1" applyAlignment="1" applyProtection="1">
      <alignment horizontal="center" vertical="center"/>
      <protection/>
    </xf>
    <xf numFmtId="1" fontId="7" fillId="0" borderId="78" xfId="0" applyNumberFormat="1" applyFont="1" applyFill="1" applyBorder="1" applyAlignment="1" applyProtection="1">
      <alignment horizontal="center" vertical="center"/>
      <protection/>
    </xf>
    <xf numFmtId="198" fontId="77" fillId="0" borderId="0" xfId="0" applyNumberFormat="1" applyFont="1" applyBorder="1" applyAlignment="1">
      <alignment vertical="center" wrapText="1"/>
    </xf>
    <xf numFmtId="1" fontId="7" fillId="33" borderId="62" xfId="0" applyNumberFormat="1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198" fontId="7" fillId="33" borderId="63" xfId="0" applyNumberFormat="1" applyFont="1" applyFill="1" applyBorder="1" applyAlignment="1">
      <alignment horizontal="center" vertical="center" wrapText="1"/>
    </xf>
    <xf numFmtId="1" fontId="7" fillId="33" borderId="63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8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53" applyFont="1" applyBorder="1" applyAlignment="1">
      <alignment horizontal="center" vertical="top"/>
      <protection/>
    </xf>
    <xf numFmtId="0" fontId="8" fillId="0" borderId="0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>
      <alignment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>
      <alignment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vertical="center" wrapText="1"/>
    </xf>
    <xf numFmtId="1" fontId="2" fillId="32" borderId="27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31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27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" fontId="7" fillId="32" borderId="82" xfId="0" applyNumberFormat="1" applyFont="1" applyFill="1" applyBorder="1" applyAlignment="1">
      <alignment horizontal="center" vertical="center"/>
    </xf>
    <xf numFmtId="1" fontId="7" fillId="32" borderId="83" xfId="0" applyNumberFormat="1" applyFont="1" applyFill="1" applyBorder="1" applyAlignment="1">
      <alignment horizontal="center" vertical="center"/>
    </xf>
    <xf numFmtId="198" fontId="7" fillId="32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 applyProtection="1">
      <alignment horizontal="left" vertical="center" wrapText="1"/>
      <protection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204" fontId="2" fillId="33" borderId="18" xfId="0" applyNumberFormat="1" applyFont="1" applyFill="1" applyBorder="1" applyAlignment="1" applyProtection="1">
      <alignment horizontal="center" vertical="center"/>
      <protection/>
    </xf>
    <xf numFmtId="204" fontId="2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204" fontId="2" fillId="33" borderId="85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32" borderId="65" xfId="0" applyNumberFormat="1" applyFont="1" applyFill="1" applyBorder="1" applyAlignment="1">
      <alignment vertical="center" wrapText="1"/>
    </xf>
    <xf numFmtId="1" fontId="2" fillId="32" borderId="49" xfId="0" applyNumberFormat="1" applyFont="1" applyFill="1" applyBorder="1" applyAlignment="1">
      <alignment horizontal="center" vertical="center" wrapText="1"/>
    </xf>
    <xf numFmtId="205" fontId="7" fillId="0" borderId="53" xfId="0" applyNumberFormat="1" applyFont="1" applyFill="1" applyBorder="1" applyAlignment="1" applyProtection="1">
      <alignment horizontal="center" vertical="center"/>
      <protection/>
    </xf>
    <xf numFmtId="205" fontId="7" fillId="0" borderId="50" xfId="0" applyNumberFormat="1" applyFont="1" applyFill="1" applyBorder="1" applyAlignment="1" applyProtection="1">
      <alignment horizontal="center" vertical="center"/>
      <protection/>
    </xf>
    <xf numFmtId="205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82" xfId="0" applyNumberFormat="1" applyFont="1" applyFill="1" applyBorder="1" applyAlignment="1">
      <alignment horizontal="center" vertical="center"/>
    </xf>
    <xf numFmtId="1" fontId="7" fillId="32" borderId="83" xfId="0" applyNumberFormat="1" applyFont="1" applyFill="1" applyBorder="1" applyAlignment="1">
      <alignment horizontal="center" vertical="center"/>
    </xf>
    <xf numFmtId="1" fontId="7" fillId="32" borderId="8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32" borderId="23" xfId="0" applyNumberFormat="1" applyFont="1" applyFill="1" applyBorder="1" applyAlignment="1">
      <alignment horizontal="center" vertical="center" wrapText="1"/>
    </xf>
    <xf numFmtId="1" fontId="7" fillId="32" borderId="11" xfId="0" applyNumberFormat="1" applyFont="1" applyFill="1" applyBorder="1" applyAlignment="1">
      <alignment horizontal="center" vertical="center" wrapText="1"/>
    </xf>
    <xf numFmtId="1" fontId="7" fillId="32" borderId="68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98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98" fontId="7" fillId="32" borderId="21" xfId="0" applyNumberFormat="1" applyFont="1" applyFill="1" applyBorder="1" applyAlignment="1" applyProtection="1">
      <alignment horizontal="center" vertical="center"/>
      <protection/>
    </xf>
    <xf numFmtId="1" fontId="7" fillId="32" borderId="33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/>
    </xf>
    <xf numFmtId="1" fontId="7" fillId="32" borderId="21" xfId="0" applyNumberFormat="1" applyFont="1" applyFill="1" applyBorder="1" applyAlignment="1" applyProtection="1">
      <alignment horizontal="center" vertical="center"/>
      <protection/>
    </xf>
    <xf numFmtId="1" fontId="7" fillId="32" borderId="33" xfId="0" applyNumberFormat="1" applyFont="1" applyFill="1" applyBorder="1" applyAlignment="1">
      <alignment horizontal="center" vertical="center"/>
    </xf>
    <xf numFmtId="1" fontId="2" fillId="32" borderId="51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/>
      <protection/>
    </xf>
    <xf numFmtId="1" fontId="2" fillId="32" borderId="23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1" fontId="7" fillId="32" borderId="26" xfId="0" applyNumberFormat="1" applyFont="1" applyFill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1" fontId="2" fillId="32" borderId="31" xfId="0" applyNumberFormat="1" applyFont="1" applyFill="1" applyBorder="1" applyAlignment="1">
      <alignment horizontal="center" vertical="center" wrapText="1"/>
    </xf>
    <xf numFmtId="1" fontId="2" fillId="32" borderId="69" xfId="0" applyNumberFormat="1" applyFont="1" applyFill="1" applyBorder="1" applyAlignment="1">
      <alignment horizontal="center" vertical="center" wrapText="1"/>
    </xf>
    <xf numFmtId="198" fontId="2" fillId="32" borderId="37" xfId="0" applyNumberFormat="1" applyFont="1" applyFill="1" applyBorder="1" applyAlignment="1" applyProtection="1">
      <alignment horizontal="center" vertical="center"/>
      <protection/>
    </xf>
    <xf numFmtId="198" fontId="2" fillId="32" borderId="38" xfId="0" applyNumberFormat="1" applyFont="1" applyFill="1" applyBorder="1" applyAlignment="1" applyProtection="1">
      <alignment horizontal="center" vertical="center"/>
      <protection/>
    </xf>
    <xf numFmtId="1" fontId="7" fillId="32" borderId="86" xfId="0" applyNumberFormat="1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32" borderId="67" xfId="0" applyNumberFormat="1" applyFont="1" applyFill="1" applyBorder="1" applyAlignment="1">
      <alignment horizontal="center" vertical="center" wrapText="1"/>
    </xf>
    <xf numFmtId="1" fontId="7" fillId="32" borderId="71" xfId="0" applyNumberFormat="1" applyFont="1" applyFill="1" applyBorder="1" applyAlignment="1">
      <alignment horizontal="center" vertical="center" wrapText="1"/>
    </xf>
    <xf numFmtId="1" fontId="7" fillId="32" borderId="68" xfId="0" applyNumberFormat="1" applyFont="1" applyFill="1" applyBorder="1" applyAlignment="1">
      <alignment horizontal="center" vertical="center" wrapText="1"/>
    </xf>
    <xf numFmtId="1" fontId="7" fillId="32" borderId="31" xfId="0" applyNumberFormat="1" applyFont="1" applyFill="1" applyBorder="1" applyAlignment="1">
      <alignment horizontal="center" vertical="center" wrapText="1"/>
    </xf>
    <xf numFmtId="1" fontId="7" fillId="32" borderId="86" xfId="0" applyNumberFormat="1" applyFont="1" applyFill="1" applyBorder="1" applyAlignment="1">
      <alignment horizontal="center" vertical="center"/>
    </xf>
    <xf numFmtId="197" fontId="2" fillId="0" borderId="27" xfId="0" applyNumberFormat="1" applyFont="1" applyFill="1" applyBorder="1" applyAlignment="1" applyProtection="1">
      <alignment horizontal="center" vertical="center"/>
      <protection/>
    </xf>
    <xf numFmtId="197" fontId="2" fillId="0" borderId="51" xfId="0" applyNumberFormat="1" applyFont="1" applyFill="1" applyBorder="1" applyAlignment="1" applyProtection="1">
      <alignment horizontal="center" vertical="center"/>
      <protection/>
    </xf>
    <xf numFmtId="198" fontId="7" fillId="0" borderId="26" xfId="0" applyNumberFormat="1" applyFont="1" applyFill="1" applyBorder="1" applyAlignment="1" applyProtection="1">
      <alignment horizontal="center" vertical="center"/>
      <protection/>
    </xf>
    <xf numFmtId="197" fontId="2" fillId="32" borderId="51" xfId="0" applyNumberFormat="1" applyFont="1" applyFill="1" applyBorder="1" applyAlignment="1" applyProtection="1">
      <alignment horizontal="center" vertical="center"/>
      <protection/>
    </xf>
    <xf numFmtId="198" fontId="7" fillId="32" borderId="26" xfId="0" applyNumberFormat="1" applyFont="1" applyFill="1" applyBorder="1" applyAlignment="1" applyProtection="1">
      <alignment horizontal="center" vertical="center"/>
      <protection/>
    </xf>
    <xf numFmtId="197" fontId="2" fillId="32" borderId="27" xfId="0" applyNumberFormat="1" applyFont="1" applyFill="1" applyBorder="1" applyAlignment="1" applyProtection="1">
      <alignment horizontal="center" vertical="center"/>
      <protection/>
    </xf>
    <xf numFmtId="197" fontId="7" fillId="32" borderId="54" xfId="0" applyNumberFormat="1" applyFont="1" applyFill="1" applyBorder="1" applyAlignment="1" applyProtection="1">
      <alignment horizontal="center" vertical="center"/>
      <protection/>
    </xf>
    <xf numFmtId="197" fontId="7" fillId="32" borderId="27" xfId="0" applyNumberFormat="1" applyFont="1" applyFill="1" applyBorder="1" applyAlignment="1" applyProtection="1">
      <alignment horizontal="center" vertical="center"/>
      <protection/>
    </xf>
    <xf numFmtId="198" fontId="7" fillId="32" borderId="82" xfId="0" applyNumberFormat="1" applyFont="1" applyFill="1" applyBorder="1" applyAlignment="1">
      <alignment horizontal="center" vertical="center"/>
    </xf>
    <xf numFmtId="198" fontId="7" fillId="0" borderId="87" xfId="0" applyNumberFormat="1" applyFont="1" applyFill="1" applyBorder="1" applyAlignment="1" applyProtection="1">
      <alignment horizontal="center" vertical="center"/>
      <protection/>
    </xf>
    <xf numFmtId="198" fontId="2" fillId="0" borderId="37" xfId="0" applyNumberFormat="1" applyFont="1" applyFill="1" applyBorder="1" applyAlignment="1" applyProtection="1">
      <alignment horizontal="center" vertical="center"/>
      <protection/>
    </xf>
    <xf numFmtId="198" fontId="7" fillId="0" borderId="36" xfId="0" applyNumberFormat="1" applyFont="1" applyFill="1" applyBorder="1" applyAlignment="1" applyProtection="1">
      <alignment horizontal="center" vertical="center"/>
      <protection/>
    </xf>
    <xf numFmtId="198" fontId="7" fillId="32" borderId="39" xfId="0" applyNumberFormat="1" applyFont="1" applyFill="1" applyBorder="1" applyAlignment="1" applyProtection="1">
      <alignment horizontal="center" vertical="center"/>
      <protection/>
    </xf>
    <xf numFmtId="198" fontId="7" fillId="32" borderId="37" xfId="0" applyNumberFormat="1" applyFont="1" applyFill="1" applyBorder="1" applyAlignment="1" applyProtection="1">
      <alignment horizontal="center" vertical="center"/>
      <protection/>
    </xf>
    <xf numFmtId="198" fontId="7" fillId="32" borderId="46" xfId="0" applyNumberFormat="1" applyFont="1" applyFill="1" applyBorder="1" applyAlignment="1">
      <alignment horizontal="center" vertical="center"/>
    </xf>
    <xf numFmtId="198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33" xfId="0" applyNumberFormat="1" applyFont="1" applyFill="1" applyBorder="1" applyAlignment="1" applyProtection="1">
      <alignment horizontal="center" vertical="center"/>
      <protection/>
    </xf>
    <xf numFmtId="1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71" xfId="0" applyNumberFormat="1" applyFont="1" applyFill="1" applyBorder="1" applyAlignment="1" applyProtection="1">
      <alignment horizontal="center" vertical="center"/>
      <protection/>
    </xf>
    <xf numFmtId="1" fontId="23" fillId="0" borderId="26" xfId="0" applyNumberFormat="1" applyFont="1" applyFill="1" applyBorder="1" applyAlignment="1" applyProtection="1">
      <alignment horizontal="center" vertical="center"/>
      <protection/>
    </xf>
    <xf numFmtId="1" fontId="23" fillId="0" borderId="21" xfId="0" applyNumberFormat="1" applyFont="1" applyFill="1" applyBorder="1" applyAlignment="1" applyProtection="1">
      <alignment horizontal="center" vertical="center"/>
      <protection/>
    </xf>
    <xf numFmtId="198" fontId="23" fillId="0" borderId="71" xfId="0" applyNumberFormat="1" applyFont="1" applyFill="1" applyBorder="1" applyAlignment="1" applyProtection="1">
      <alignment horizontal="center" vertical="center"/>
      <protection/>
    </xf>
    <xf numFmtId="1" fontId="23" fillId="32" borderId="26" xfId="0" applyNumberFormat="1" applyFont="1" applyFill="1" applyBorder="1" applyAlignment="1">
      <alignment horizontal="center" vertical="center" wrapText="1"/>
    </xf>
    <xf numFmtId="1" fontId="23" fillId="32" borderId="21" xfId="0" applyNumberFormat="1" applyFont="1" applyFill="1" applyBorder="1" applyAlignment="1">
      <alignment horizontal="center" vertical="center" wrapText="1"/>
    </xf>
    <xf numFmtId="1" fontId="23" fillId="32" borderId="71" xfId="0" applyNumberFormat="1" applyFont="1" applyFill="1" applyBorder="1" applyAlignment="1">
      <alignment horizontal="center" vertical="center" wrapText="1"/>
    </xf>
    <xf numFmtId="1" fontId="7" fillId="32" borderId="49" xfId="0" applyNumberFormat="1" applyFont="1" applyFill="1" applyBorder="1" applyAlignment="1" applyProtection="1">
      <alignment horizontal="center" vertical="center"/>
      <protection/>
    </xf>
    <xf numFmtId="49" fontId="2" fillId="32" borderId="49" xfId="0" applyNumberFormat="1" applyFont="1" applyFill="1" applyBorder="1" applyAlignment="1">
      <alignment horizontal="center" vertical="center" wrapText="1"/>
    </xf>
    <xf numFmtId="1" fontId="7" fillId="32" borderId="49" xfId="0" applyNumberFormat="1" applyFont="1" applyFill="1" applyBorder="1" applyAlignment="1">
      <alignment horizontal="center" vertical="center" wrapText="1"/>
    </xf>
    <xf numFmtId="198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33" borderId="32" xfId="0" applyNumberFormat="1" applyFont="1" applyFill="1" applyBorder="1" applyAlignment="1" applyProtection="1">
      <alignment horizontal="center" vertical="center"/>
      <protection/>
    </xf>
    <xf numFmtId="49" fontId="7" fillId="33" borderId="46" xfId="0" applyNumberFormat="1" applyFont="1" applyFill="1" applyBorder="1" applyAlignment="1" applyProtection="1">
      <alignment horizontal="center" vertical="center"/>
      <protection/>
    </xf>
    <xf numFmtId="49" fontId="7" fillId="33" borderId="88" xfId="0" applyNumberFormat="1" applyFont="1" applyFill="1" applyBorder="1" applyAlignment="1" applyProtection="1">
      <alignment horizontal="center" vertical="center"/>
      <protection/>
    </xf>
    <xf numFmtId="1" fontId="7" fillId="33" borderId="89" xfId="0" applyNumberFormat="1" applyFont="1" applyFill="1" applyBorder="1" applyAlignment="1" applyProtection="1">
      <alignment horizontal="center" vertical="center"/>
      <protection/>
    </xf>
    <xf numFmtId="49" fontId="7" fillId="33" borderId="90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10" fillId="33" borderId="64" xfId="0" applyNumberFormat="1" applyFont="1" applyFill="1" applyBorder="1" applyAlignment="1" applyProtection="1">
      <alignment horizontal="center" vertical="center"/>
      <protection/>
    </xf>
    <xf numFmtId="198" fontId="7" fillId="0" borderId="91" xfId="0" applyNumberFormat="1" applyFont="1" applyFill="1" applyBorder="1" applyAlignment="1" applyProtection="1">
      <alignment horizontal="center" vertical="center"/>
      <protection/>
    </xf>
    <xf numFmtId="198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98" fontId="7" fillId="33" borderId="38" xfId="0" applyNumberFormat="1" applyFont="1" applyFill="1" applyBorder="1" applyAlignment="1" applyProtection="1">
      <alignment horizontal="center" vertical="center"/>
      <protection/>
    </xf>
    <xf numFmtId="204" fontId="2" fillId="0" borderId="25" xfId="0" applyNumberFormat="1" applyFont="1" applyFill="1" applyBorder="1" applyAlignment="1" applyProtection="1">
      <alignment horizontal="center" vertical="center"/>
      <protection/>
    </xf>
    <xf numFmtId="49" fontId="7" fillId="32" borderId="79" xfId="0" applyNumberFormat="1" applyFont="1" applyFill="1" applyBorder="1" applyAlignment="1">
      <alignment vertical="center" wrapText="1"/>
    </xf>
    <xf numFmtId="49" fontId="2" fillId="32" borderId="72" xfId="0" applyNumberFormat="1" applyFont="1" applyFill="1" applyBorder="1" applyAlignment="1">
      <alignment vertical="center" wrapText="1"/>
    </xf>
    <xf numFmtId="49" fontId="2" fillId="32" borderId="92" xfId="0" applyNumberFormat="1" applyFont="1" applyFill="1" applyBorder="1" applyAlignment="1">
      <alignment vertical="center" wrapText="1"/>
    </xf>
    <xf numFmtId="49" fontId="7" fillId="32" borderId="93" xfId="0" applyNumberFormat="1" applyFont="1" applyFill="1" applyBorder="1" applyAlignment="1">
      <alignment vertical="center" wrapText="1"/>
    </xf>
    <xf numFmtId="49" fontId="7" fillId="32" borderId="94" xfId="0" applyNumberFormat="1" applyFont="1" applyFill="1" applyBorder="1" applyAlignment="1">
      <alignment vertical="center" wrapText="1"/>
    </xf>
    <xf numFmtId="49" fontId="7" fillId="32" borderId="72" xfId="0" applyNumberFormat="1" applyFont="1" applyFill="1" applyBorder="1" applyAlignment="1">
      <alignment vertical="center" wrapText="1"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1" fontId="79" fillId="32" borderId="10" xfId="0" applyNumberFormat="1" applyFont="1" applyFill="1" applyBorder="1" applyAlignment="1">
      <alignment horizontal="center" vertical="center" wrapText="1"/>
    </xf>
    <xf numFmtId="49" fontId="79" fillId="0" borderId="37" xfId="0" applyNumberFormat="1" applyFont="1" applyFill="1" applyBorder="1" applyAlignment="1" applyProtection="1">
      <alignment horizontal="center" vertical="center"/>
      <protection/>
    </xf>
    <xf numFmtId="49" fontId="79" fillId="32" borderId="72" xfId="0" applyNumberFormat="1" applyFont="1" applyFill="1" applyBorder="1" applyAlignment="1">
      <alignment vertical="center" wrapText="1"/>
    </xf>
    <xf numFmtId="1" fontId="79" fillId="0" borderId="27" xfId="0" applyNumberFormat="1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/>
    </xf>
    <xf numFmtId="1" fontId="79" fillId="0" borderId="31" xfId="0" applyNumberFormat="1" applyFont="1" applyFill="1" applyBorder="1" applyAlignment="1">
      <alignment horizontal="center" vertical="center"/>
    </xf>
    <xf numFmtId="198" fontId="79" fillId="0" borderId="37" xfId="0" applyNumberFormat="1" applyFont="1" applyFill="1" applyBorder="1" applyAlignment="1" applyProtection="1">
      <alignment horizontal="center" vertical="center"/>
      <protection/>
    </xf>
    <xf numFmtId="197" fontId="79" fillId="0" borderId="27" xfId="0" applyNumberFormat="1" applyFont="1" applyFill="1" applyBorder="1" applyAlignment="1" applyProtection="1">
      <alignment horizontal="center" vertical="center"/>
      <protection/>
    </xf>
    <xf numFmtId="1" fontId="79" fillId="0" borderId="10" xfId="0" applyNumberFormat="1" applyFont="1" applyFill="1" applyBorder="1" applyAlignment="1" applyProtection="1">
      <alignment horizontal="center" vertical="center"/>
      <protection/>
    </xf>
    <xf numFmtId="1" fontId="79" fillId="32" borderId="31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14" xfId="0" applyNumberFormat="1" applyFont="1" applyFill="1" applyBorder="1" applyAlignment="1" applyProtection="1">
      <alignment horizontal="center" vertical="center"/>
      <protection/>
    </xf>
    <xf numFmtId="49" fontId="81" fillId="0" borderId="12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4" xfId="0" applyNumberFormat="1" applyFont="1" applyFill="1" applyBorder="1" applyAlignment="1" applyProtection="1">
      <alignment horizontal="center" vertical="center"/>
      <protection/>
    </xf>
    <xf numFmtId="49" fontId="81" fillId="0" borderId="37" xfId="0" applyNumberFormat="1" applyFont="1" applyFill="1" applyBorder="1" applyAlignment="1" applyProtection="1">
      <alignment horizontal="center" vertical="center"/>
      <protection/>
    </xf>
    <xf numFmtId="196" fontId="78" fillId="0" borderId="0" xfId="0" applyNumberFormat="1" applyFont="1" applyFill="1" applyBorder="1" applyAlignment="1" applyProtection="1">
      <alignment horizontal="right" vertical="center"/>
      <protection/>
    </xf>
    <xf numFmtId="196" fontId="79" fillId="0" borderId="0" xfId="0" applyNumberFormat="1" applyFont="1" applyFill="1" applyBorder="1" applyAlignment="1" applyProtection="1">
      <alignment vertical="center"/>
      <protection/>
    </xf>
    <xf numFmtId="49" fontId="79" fillId="0" borderId="38" xfId="0" applyNumberFormat="1" applyFont="1" applyFill="1" applyBorder="1" applyAlignment="1" applyProtection="1">
      <alignment horizontal="center" vertical="center"/>
      <protection/>
    </xf>
    <xf numFmtId="49" fontId="79" fillId="32" borderId="92" xfId="0" applyNumberFormat="1" applyFont="1" applyFill="1" applyBorder="1" applyAlignment="1">
      <alignment vertical="center" wrapText="1"/>
    </xf>
    <xf numFmtId="1" fontId="79" fillId="0" borderId="51" xfId="0" applyNumberFormat="1" applyFont="1" applyFill="1" applyBorder="1" applyAlignment="1">
      <alignment horizontal="center" vertical="center"/>
    </xf>
    <xf numFmtId="1" fontId="79" fillId="0" borderId="23" xfId="0" applyNumberFormat="1" applyFont="1" applyFill="1" applyBorder="1" applyAlignment="1">
      <alignment horizontal="center" vertical="center" wrapText="1"/>
    </xf>
    <xf numFmtId="1" fontId="79" fillId="0" borderId="23" xfId="0" applyNumberFormat="1" applyFont="1" applyFill="1" applyBorder="1" applyAlignment="1">
      <alignment horizontal="center" vertical="center"/>
    </xf>
    <xf numFmtId="1" fontId="79" fillId="0" borderId="67" xfId="0" applyNumberFormat="1" applyFont="1" applyFill="1" applyBorder="1" applyAlignment="1">
      <alignment horizontal="center" vertical="center"/>
    </xf>
    <xf numFmtId="198" fontId="79" fillId="0" borderId="38" xfId="0" applyNumberFormat="1" applyFont="1" applyFill="1" applyBorder="1" applyAlignment="1" applyProtection="1">
      <alignment horizontal="center" vertical="center"/>
      <protection/>
    </xf>
    <xf numFmtId="197" fontId="79" fillId="0" borderId="51" xfId="0" applyNumberFormat="1" applyFont="1" applyFill="1" applyBorder="1" applyAlignment="1" applyProtection="1">
      <alignment horizontal="center" vertical="center"/>
      <protection/>
    </xf>
    <xf numFmtId="1" fontId="79" fillId="0" borderId="23" xfId="0" applyNumberFormat="1" applyFont="1" applyFill="1" applyBorder="1" applyAlignment="1" applyProtection="1">
      <alignment horizontal="center" vertical="center"/>
      <protection/>
    </xf>
    <xf numFmtId="1" fontId="79" fillId="32" borderId="23" xfId="0" applyNumberFormat="1" applyFont="1" applyFill="1" applyBorder="1" applyAlignment="1">
      <alignment horizontal="center" vertical="center" wrapText="1"/>
    </xf>
    <xf numFmtId="1" fontId="79" fillId="32" borderId="67" xfId="0" applyNumberFormat="1" applyFont="1" applyFill="1" applyBorder="1" applyAlignment="1">
      <alignment horizontal="center" vertical="center"/>
    </xf>
    <xf numFmtId="49" fontId="80" fillId="0" borderId="23" xfId="0" applyNumberFormat="1" applyFont="1" applyFill="1" applyBorder="1" applyAlignment="1" applyProtection="1">
      <alignment horizontal="center" vertical="center"/>
      <protection/>
    </xf>
    <xf numFmtId="49" fontId="80" fillId="0" borderId="28" xfId="0" applyNumberFormat="1" applyFont="1" applyFill="1" applyBorder="1" applyAlignment="1" applyProtection="1">
      <alignment horizontal="center" vertical="center"/>
      <protection/>
    </xf>
    <xf numFmtId="49" fontId="81" fillId="0" borderId="22" xfId="0" applyNumberFormat="1" applyFont="1" applyFill="1" applyBorder="1" applyAlignment="1" applyProtection="1">
      <alignment horizontal="center" vertical="center"/>
      <protection/>
    </xf>
    <xf numFmtId="49" fontId="81" fillId="0" borderId="23" xfId="0" applyNumberFormat="1" applyFont="1" applyFill="1" applyBorder="1" applyAlignment="1" applyProtection="1">
      <alignment horizontal="center" vertical="center"/>
      <protection/>
    </xf>
    <xf numFmtId="49" fontId="81" fillId="0" borderId="28" xfId="0" applyNumberFormat="1" applyFont="1" applyFill="1" applyBorder="1" applyAlignment="1" applyProtection="1">
      <alignment horizontal="center" vertical="center"/>
      <protection/>
    </xf>
    <xf numFmtId="49" fontId="81" fillId="0" borderId="38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/>
    </xf>
    <xf numFmtId="198" fontId="79" fillId="0" borderId="11" xfId="0" applyNumberFormat="1" applyFont="1" applyFill="1" applyBorder="1" applyAlignment="1">
      <alignment horizontal="center" vertical="center" wrapText="1"/>
    </xf>
    <xf numFmtId="198" fontId="79" fillId="0" borderId="36" xfId="0" applyNumberFormat="1" applyFont="1" applyFill="1" applyBorder="1" applyAlignment="1" applyProtection="1">
      <alignment horizontal="center" vertical="center"/>
      <protection/>
    </xf>
    <xf numFmtId="198" fontId="79" fillId="0" borderId="39" xfId="0" applyNumberFormat="1" applyFont="1" applyFill="1" applyBorder="1" applyAlignment="1" applyProtection="1">
      <alignment horizontal="center" vertical="center"/>
      <protection/>
    </xf>
    <xf numFmtId="198" fontId="79" fillId="32" borderId="37" xfId="0" applyNumberFormat="1" applyFont="1" applyFill="1" applyBorder="1" applyAlignment="1" applyProtection="1">
      <alignment horizontal="center" vertical="center"/>
      <protection/>
    </xf>
    <xf numFmtId="198" fontId="80" fillId="32" borderId="95" xfId="0" applyNumberFormat="1" applyFont="1" applyFill="1" applyBorder="1" applyAlignment="1" applyProtection="1">
      <alignment horizontal="center" vertical="center"/>
      <protection/>
    </xf>
    <xf numFmtId="198" fontId="79" fillId="0" borderId="40" xfId="0" applyNumberFormat="1" applyFont="1" applyFill="1" applyBorder="1" applyAlignment="1">
      <alignment horizontal="center" vertical="center" wrapText="1"/>
    </xf>
    <xf numFmtId="200" fontId="79" fillId="0" borderId="36" xfId="0" applyNumberFormat="1" applyFont="1" applyFill="1" applyBorder="1" applyAlignment="1" applyProtection="1">
      <alignment horizontal="center" vertical="center"/>
      <protection/>
    </xf>
    <xf numFmtId="1" fontId="80" fillId="32" borderId="83" xfId="0" applyNumberFormat="1" applyFont="1" applyFill="1" applyBorder="1" applyAlignment="1">
      <alignment horizontal="center" vertical="center"/>
    </xf>
    <xf numFmtId="49" fontId="80" fillId="0" borderId="52" xfId="0" applyNumberFormat="1" applyFont="1" applyFill="1" applyBorder="1" applyAlignment="1" applyProtection="1">
      <alignment horizontal="center" vertical="center"/>
      <protection/>
    </xf>
    <xf numFmtId="49" fontId="80" fillId="32" borderId="45" xfId="0" applyNumberFormat="1" applyFont="1" applyFill="1" applyBorder="1" applyAlignment="1">
      <alignment horizontal="left" vertical="center" wrapText="1"/>
    </xf>
    <xf numFmtId="1" fontId="80" fillId="0" borderId="56" xfId="0" applyNumberFormat="1" applyFont="1" applyFill="1" applyBorder="1" applyAlignment="1">
      <alignment horizontal="center" vertical="center" wrapText="1"/>
    </xf>
    <xf numFmtId="1" fontId="80" fillId="0" borderId="55" xfId="0" applyNumberFormat="1" applyFont="1" applyFill="1" applyBorder="1" applyAlignment="1">
      <alignment horizontal="center" vertical="center"/>
    </xf>
    <xf numFmtId="1" fontId="80" fillId="0" borderId="70" xfId="0" applyNumberFormat="1" applyFont="1" applyFill="1" applyBorder="1" applyAlignment="1">
      <alignment horizontal="center" vertical="center"/>
    </xf>
    <xf numFmtId="198" fontId="80" fillId="0" borderId="52" xfId="0" applyNumberFormat="1" applyFont="1" applyFill="1" applyBorder="1" applyAlignment="1" applyProtection="1">
      <alignment horizontal="center" vertical="center"/>
      <protection/>
    </xf>
    <xf numFmtId="197" fontId="80" fillId="0" borderId="56" xfId="0" applyNumberFormat="1" applyFont="1" applyFill="1" applyBorder="1" applyAlignment="1" applyProtection="1">
      <alignment horizontal="center" vertical="center"/>
      <protection/>
    </xf>
    <xf numFmtId="1" fontId="80" fillId="0" borderId="55" xfId="0" applyNumberFormat="1" applyFont="1" applyFill="1" applyBorder="1" applyAlignment="1" applyProtection="1">
      <alignment horizontal="center" vertical="center"/>
      <protection/>
    </xf>
    <xf numFmtId="1" fontId="80" fillId="0" borderId="55" xfId="0" applyNumberFormat="1" applyFont="1" applyFill="1" applyBorder="1" applyAlignment="1">
      <alignment horizontal="center" vertical="center" wrapText="1"/>
    </xf>
    <xf numFmtId="1" fontId="80" fillId="32" borderId="55" xfId="0" applyNumberFormat="1" applyFont="1" applyFill="1" applyBorder="1" applyAlignment="1">
      <alignment horizontal="center" vertical="center" wrapText="1"/>
    </xf>
    <xf numFmtId="1" fontId="80" fillId="32" borderId="70" xfId="0" applyNumberFormat="1" applyFont="1" applyFill="1" applyBorder="1" applyAlignment="1">
      <alignment horizontal="center" vertical="center"/>
    </xf>
    <xf numFmtId="49" fontId="80" fillId="0" borderId="57" xfId="0" applyNumberFormat="1" applyFont="1" applyFill="1" applyBorder="1" applyAlignment="1" applyProtection="1">
      <alignment horizontal="center" vertical="center"/>
      <protection/>
    </xf>
    <xf numFmtId="49" fontId="81" fillId="0" borderId="57" xfId="0" applyNumberFormat="1" applyFont="1" applyFill="1" applyBorder="1" applyAlignment="1" applyProtection="1">
      <alignment horizontal="center" vertical="center"/>
      <protection/>
    </xf>
    <xf numFmtId="49" fontId="81" fillId="0" borderId="52" xfId="0" applyNumberFormat="1" applyFont="1" applyFill="1" applyBorder="1" applyAlignment="1" applyProtection="1">
      <alignment horizontal="center" vertical="center"/>
      <protection/>
    </xf>
    <xf numFmtId="196" fontId="78" fillId="0" borderId="0" xfId="0" applyNumberFormat="1" applyFont="1" applyFill="1" applyBorder="1" applyAlignment="1" applyProtection="1">
      <alignment horizontal="right" vertical="center"/>
      <protection/>
    </xf>
    <xf numFmtId="196" fontId="79" fillId="0" borderId="0" xfId="0" applyNumberFormat="1" applyFont="1" applyFill="1" applyBorder="1" applyAlignment="1" applyProtection="1">
      <alignment vertical="center"/>
      <protection/>
    </xf>
    <xf numFmtId="1" fontId="79" fillId="0" borderId="27" xfId="0" applyNumberFormat="1" applyFont="1" applyFill="1" applyBorder="1" applyAlignment="1">
      <alignment horizontal="center" vertical="center" wrapText="1"/>
    </xf>
    <xf numFmtId="1" fontId="80" fillId="32" borderId="54" xfId="0" applyNumberFormat="1" applyFont="1" applyFill="1" applyBorder="1" applyAlignment="1">
      <alignment horizontal="center" vertical="center" wrapText="1"/>
    </xf>
    <xf numFmtId="0" fontId="79" fillId="0" borderId="13" xfId="0" applyNumberFormat="1" applyFont="1" applyFill="1" applyBorder="1" applyAlignment="1" applyProtection="1">
      <alignment horizontal="center" vertical="center"/>
      <protection/>
    </xf>
    <xf numFmtId="0" fontId="79" fillId="0" borderId="12" xfId="0" applyNumberFormat="1" applyFont="1" applyFill="1" applyBorder="1" applyAlignment="1" applyProtection="1">
      <alignment horizontal="center" vertical="center"/>
      <protection/>
    </xf>
    <xf numFmtId="49" fontId="81" fillId="33" borderId="37" xfId="0" applyNumberFormat="1" applyFont="1" applyFill="1" applyBorder="1" applyAlignment="1" applyProtection="1">
      <alignment horizontal="center" vertical="center"/>
      <protection/>
    </xf>
    <xf numFmtId="0" fontId="79" fillId="0" borderId="10" xfId="0" applyNumberFormat="1" applyFont="1" applyFill="1" applyBorder="1" applyAlignment="1">
      <alignment horizontal="center" vertical="center" wrapText="1"/>
    </xf>
    <xf numFmtId="0" fontId="79" fillId="0" borderId="21" xfId="0" applyNumberFormat="1" applyFont="1" applyFill="1" applyBorder="1" applyAlignment="1">
      <alignment horizontal="center" vertical="center" wrapText="1"/>
    </xf>
    <xf numFmtId="0" fontId="79" fillId="0" borderId="23" xfId="0" applyNumberFormat="1" applyFont="1" applyFill="1" applyBorder="1" applyAlignment="1">
      <alignment horizontal="center" vertical="center" wrapText="1"/>
    </xf>
    <xf numFmtId="198" fontId="79" fillId="0" borderId="49" xfId="0" applyNumberFormat="1" applyFont="1" applyFill="1" applyBorder="1" applyAlignment="1">
      <alignment horizontal="center" vertical="center" wrapText="1"/>
    </xf>
    <xf numFmtId="49" fontId="81" fillId="33" borderId="93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203" fontId="2" fillId="0" borderId="0" xfId="0" applyNumberFormat="1" applyFont="1" applyFill="1" applyBorder="1" applyAlignment="1" applyProtection="1">
      <alignment vertical="center"/>
      <protection/>
    </xf>
    <xf numFmtId="206" fontId="8" fillId="0" borderId="0" xfId="0" applyNumberFormat="1" applyFont="1" applyFill="1" applyBorder="1" applyAlignment="1" applyProtection="1">
      <alignment horizontal="right" vertical="center"/>
      <protection/>
    </xf>
    <xf numFmtId="206" fontId="78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5" fontId="10" fillId="0" borderId="0" xfId="0" applyNumberFormat="1" applyFont="1" applyFill="1" applyBorder="1" applyAlignment="1" applyProtection="1">
      <alignment horizontal="center" vertical="center"/>
      <protection/>
    </xf>
    <xf numFmtId="205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81" fillId="0" borderId="0" xfId="0" applyNumberFormat="1" applyFont="1" applyFill="1" applyBorder="1" applyAlignment="1" applyProtection="1">
      <alignment horizontal="center" vertical="center"/>
      <protection/>
    </xf>
    <xf numFmtId="49" fontId="81" fillId="0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81" fillId="33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198" fontId="7" fillId="33" borderId="0" xfId="0" applyNumberFormat="1" applyFont="1" applyFill="1" applyBorder="1" applyAlignment="1" applyProtection="1">
      <alignment horizontal="center" vertical="center"/>
      <protection/>
    </xf>
    <xf numFmtId="198" fontId="78" fillId="0" borderId="0" xfId="0" applyNumberFormat="1" applyFont="1" applyFill="1" applyBorder="1" applyAlignment="1" applyProtection="1">
      <alignment horizontal="center" vertical="center" wrapText="1"/>
      <protection/>
    </xf>
    <xf numFmtId="203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1" xfId="0" applyNumberFormat="1" applyFont="1" applyFill="1" applyBorder="1" applyAlignment="1">
      <alignment horizontal="center" vertical="center" wrapText="1"/>
    </xf>
    <xf numFmtId="1" fontId="82" fillId="0" borderId="49" xfId="0" applyNumberFormat="1" applyFont="1" applyFill="1" applyBorder="1" applyAlignment="1" applyProtection="1">
      <alignment horizontal="center" vertical="center"/>
      <protection/>
    </xf>
    <xf numFmtId="1" fontId="82" fillId="0" borderId="49" xfId="0" applyNumberFormat="1" applyFont="1" applyFill="1" applyBorder="1" applyAlignment="1">
      <alignment horizontal="center" vertical="center" wrapText="1"/>
    </xf>
    <xf numFmtId="1" fontId="83" fillId="32" borderId="10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22" xfId="0" applyNumberFormat="1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/>
    </xf>
    <xf numFmtId="49" fontId="83" fillId="0" borderId="12" xfId="0" applyNumberFormat="1" applyFont="1" applyFill="1" applyBorder="1" applyAlignment="1" applyProtection="1">
      <alignment horizontal="center" vertical="center"/>
      <protection/>
    </xf>
    <xf numFmtId="49" fontId="83" fillId="33" borderId="90" xfId="0" applyNumberFormat="1" applyFont="1" applyFill="1" applyBorder="1" applyAlignment="1" applyProtection="1">
      <alignment horizontal="center" vertical="center"/>
      <protection/>
    </xf>
    <xf numFmtId="49" fontId="82" fillId="33" borderId="37" xfId="0" applyNumberFormat="1" applyFont="1" applyFill="1" applyBorder="1" applyAlignment="1" applyProtection="1">
      <alignment horizontal="center" vertical="center"/>
      <protection/>
    </xf>
    <xf numFmtId="49" fontId="84" fillId="33" borderId="37" xfId="0" applyNumberFormat="1" applyFont="1" applyFill="1" applyBorder="1" applyAlignment="1">
      <alignment vertical="center" wrapText="1"/>
    </xf>
    <xf numFmtId="0" fontId="82" fillId="0" borderId="12" xfId="0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 horizontal="center" vertical="center" wrapText="1"/>
    </xf>
    <xf numFmtId="49" fontId="85" fillId="33" borderId="10" xfId="0" applyNumberFormat="1" applyFont="1" applyFill="1" applyBorder="1" applyAlignment="1" applyProtection="1">
      <alignment horizontal="center" vertical="center"/>
      <protection/>
    </xf>
    <xf numFmtId="49" fontId="85" fillId="33" borderId="14" xfId="0" applyNumberFormat="1" applyFont="1" applyFill="1" applyBorder="1" applyAlignment="1" applyProtection="1">
      <alignment horizontal="center" vertical="center"/>
      <protection/>
    </xf>
    <xf numFmtId="198" fontId="82" fillId="0" borderId="29" xfId="0" applyNumberFormat="1" applyFont="1" applyFill="1" applyBorder="1" applyAlignment="1">
      <alignment horizontal="center" vertical="center" wrapText="1"/>
    </xf>
    <xf numFmtId="0" fontId="82" fillId="0" borderId="12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1" fontId="82" fillId="0" borderId="11" xfId="0" applyNumberFormat="1" applyFont="1" applyFill="1" applyBorder="1" applyAlignment="1" applyProtection="1">
      <alignment horizontal="center" vertical="center"/>
      <protection/>
    </xf>
    <xf numFmtId="1" fontId="82" fillId="0" borderId="14" xfId="0" applyNumberFormat="1" applyFont="1" applyFill="1" applyBorder="1" applyAlignment="1">
      <alignment horizontal="center" vertical="center" wrapText="1"/>
    </xf>
    <xf numFmtId="49" fontId="85" fillId="33" borderId="0" xfId="0" applyNumberFormat="1" applyFont="1" applyFill="1" applyBorder="1" applyAlignment="1" applyProtection="1">
      <alignment horizontal="center" vertical="center"/>
      <protection/>
    </xf>
    <xf numFmtId="196" fontId="86" fillId="0" borderId="0" xfId="0" applyNumberFormat="1" applyFont="1" applyFill="1" applyBorder="1" applyAlignment="1" applyProtection="1">
      <alignment horizontal="right" vertical="center"/>
      <protection/>
    </xf>
    <xf numFmtId="203" fontId="86" fillId="0" borderId="0" xfId="0" applyNumberFormat="1" applyFont="1" applyFill="1" applyBorder="1" applyAlignment="1" applyProtection="1">
      <alignment horizontal="right" vertical="center"/>
      <protection/>
    </xf>
    <xf numFmtId="196" fontId="82" fillId="0" borderId="0" xfId="0" applyNumberFormat="1" applyFont="1" applyFill="1" applyBorder="1" applyAlignment="1" applyProtection="1">
      <alignment vertical="center"/>
      <protection/>
    </xf>
    <xf numFmtId="49" fontId="85" fillId="33" borderId="17" xfId="0" applyNumberFormat="1" applyFont="1" applyFill="1" applyBorder="1" applyAlignment="1" applyProtection="1">
      <alignment horizontal="center" vertical="center"/>
      <protection/>
    </xf>
    <xf numFmtId="49" fontId="83" fillId="0" borderId="17" xfId="0" applyNumberFormat="1" applyFont="1" applyFill="1" applyBorder="1" applyAlignment="1" applyProtection="1">
      <alignment horizontal="center" vertical="center"/>
      <protection/>
    </xf>
    <xf numFmtId="49" fontId="85" fillId="33" borderId="46" xfId="0" applyNumberFormat="1" applyFont="1" applyFill="1" applyBorder="1" applyAlignment="1" applyProtection="1">
      <alignment horizontal="center" vertical="center"/>
      <protection/>
    </xf>
    <xf numFmtId="1" fontId="79" fillId="0" borderId="10" xfId="0" applyNumberFormat="1" applyFont="1" applyFill="1" applyBorder="1" applyAlignment="1" applyProtection="1">
      <alignment horizontal="center" vertical="center"/>
      <protection/>
    </xf>
    <xf numFmtId="49" fontId="83" fillId="34" borderId="82" xfId="0" applyNumberFormat="1" applyFont="1" applyFill="1" applyBorder="1" applyAlignment="1">
      <alignment horizontal="center" vertical="center"/>
    </xf>
    <xf numFmtId="49" fontId="83" fillId="34" borderId="96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 applyProtection="1">
      <alignment horizontal="center" vertical="center"/>
      <protection/>
    </xf>
    <xf numFmtId="49" fontId="21" fillId="34" borderId="63" xfId="0" applyNumberFormat="1" applyFont="1" applyFill="1" applyBorder="1" applyAlignment="1">
      <alignment horizontal="left" vertical="center" wrapText="1"/>
    </xf>
    <xf numFmtId="0" fontId="21" fillId="34" borderId="50" xfId="0" applyFont="1" applyFill="1" applyBorder="1" applyAlignment="1">
      <alignment horizontal="center" vertical="center" wrapText="1"/>
    </xf>
    <xf numFmtId="0" fontId="21" fillId="34" borderId="49" xfId="0" applyFont="1" applyFill="1" applyBorder="1" applyAlignment="1">
      <alignment horizontal="center" vertical="center" wrapText="1"/>
    </xf>
    <xf numFmtId="196" fontId="21" fillId="34" borderId="49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>
      <alignment horizontal="center" vertical="center" wrapText="1"/>
    </xf>
    <xf numFmtId="1" fontId="21" fillId="34" borderId="53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 wrapText="1"/>
    </xf>
    <xf numFmtId="1" fontId="21" fillId="34" borderId="69" xfId="0" applyNumberFormat="1" applyFont="1" applyFill="1" applyBorder="1" applyAlignment="1">
      <alignment horizontal="center" vertical="center" wrapText="1"/>
    </xf>
    <xf numFmtId="49" fontId="7" fillId="34" borderId="50" xfId="0" applyNumberFormat="1" applyFont="1" applyFill="1" applyBorder="1" applyAlignment="1" applyProtection="1">
      <alignment horizontal="center" vertical="center"/>
      <protection/>
    </xf>
    <xf numFmtId="49" fontId="7" fillId="34" borderId="53" xfId="0" applyNumberFormat="1" applyFont="1" applyFill="1" applyBorder="1" applyAlignment="1" applyProtection="1">
      <alignment horizontal="center" vertical="center"/>
      <protection/>
    </xf>
    <xf numFmtId="49" fontId="7" fillId="34" borderId="52" xfId="0" applyNumberFormat="1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196" fontId="8" fillId="34" borderId="0" xfId="0" applyNumberFormat="1" applyFont="1" applyFill="1" applyBorder="1" applyAlignment="1" applyProtection="1">
      <alignment horizontal="right"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49" fontId="82" fillId="34" borderId="37" xfId="0" applyNumberFormat="1" applyFont="1" applyFill="1" applyBorder="1" applyAlignment="1" applyProtection="1">
      <alignment horizontal="center" vertical="center"/>
      <protection/>
    </xf>
    <xf numFmtId="49" fontId="84" fillId="34" borderId="37" xfId="0" applyNumberFormat="1" applyFont="1" applyFill="1" applyBorder="1" applyAlignment="1">
      <alignment vertical="center" wrapText="1"/>
    </xf>
    <xf numFmtId="0" fontId="82" fillId="34" borderId="12" xfId="0" applyNumberFormat="1" applyFont="1" applyFill="1" applyBorder="1" applyAlignment="1">
      <alignment horizontal="center" vertical="center" wrapText="1"/>
    </xf>
    <xf numFmtId="0" fontId="82" fillId="34" borderId="10" xfId="0" applyNumberFormat="1" applyFont="1" applyFill="1" applyBorder="1" applyAlignment="1">
      <alignment horizontal="center" vertical="center" wrapText="1"/>
    </xf>
    <xf numFmtId="49" fontId="85" fillId="34" borderId="10" xfId="0" applyNumberFormat="1" applyFont="1" applyFill="1" applyBorder="1" applyAlignment="1" applyProtection="1">
      <alignment horizontal="center" vertical="center"/>
      <protection/>
    </xf>
    <xf numFmtId="49" fontId="85" fillId="34" borderId="14" xfId="0" applyNumberFormat="1" applyFont="1" applyFill="1" applyBorder="1" applyAlignment="1" applyProtection="1">
      <alignment horizontal="center" vertical="center"/>
      <protection/>
    </xf>
    <xf numFmtId="198" fontId="82" fillId="34" borderId="29" xfId="0" applyNumberFormat="1" applyFont="1" applyFill="1" applyBorder="1" applyAlignment="1">
      <alignment horizontal="center" vertical="center" wrapText="1"/>
    </xf>
    <xf numFmtId="0" fontId="82" fillId="34" borderId="12" xfId="0" applyNumberFormat="1" applyFont="1" applyFill="1" applyBorder="1" applyAlignment="1" applyProtection="1">
      <alignment horizontal="center" vertical="center"/>
      <protection/>
    </xf>
    <xf numFmtId="0" fontId="82" fillId="34" borderId="10" xfId="0" applyFont="1" applyFill="1" applyBorder="1" applyAlignment="1">
      <alignment horizontal="center" vertical="center" wrapText="1"/>
    </xf>
    <xf numFmtId="1" fontId="82" fillId="34" borderId="11" xfId="0" applyNumberFormat="1" applyFont="1" applyFill="1" applyBorder="1" applyAlignment="1" applyProtection="1">
      <alignment horizontal="center" vertical="center"/>
      <protection/>
    </xf>
    <xf numFmtId="1" fontId="82" fillId="34" borderId="14" xfId="0" applyNumberFormat="1" applyFont="1" applyFill="1" applyBorder="1" applyAlignment="1">
      <alignment horizontal="center" vertical="center" wrapText="1"/>
    </xf>
    <xf numFmtId="49" fontId="85" fillId="34" borderId="48" xfId="0" applyNumberFormat="1" applyFont="1" applyFill="1" applyBorder="1" applyAlignment="1" applyProtection="1">
      <alignment horizontal="center" vertical="center"/>
      <protection/>
    </xf>
    <xf numFmtId="49" fontId="83" fillId="34" borderId="48" xfId="0" applyNumberFormat="1" applyFont="1" applyFill="1" applyBorder="1" applyAlignment="1" applyProtection="1">
      <alignment horizontal="center" vertical="center"/>
      <protection/>
    </xf>
    <xf numFmtId="49" fontId="85" fillId="34" borderId="94" xfId="0" applyNumberFormat="1" applyFont="1" applyFill="1" applyBorder="1" applyAlignment="1" applyProtection="1">
      <alignment horizontal="center" vertical="center"/>
      <protection/>
    </xf>
    <xf numFmtId="49" fontId="85" fillId="34" borderId="0" xfId="0" applyNumberFormat="1" applyFont="1" applyFill="1" applyBorder="1" applyAlignment="1" applyProtection="1">
      <alignment horizontal="center" vertical="center"/>
      <protection/>
    </xf>
    <xf numFmtId="196" fontId="86" fillId="34" borderId="0" xfId="0" applyNumberFormat="1" applyFont="1" applyFill="1" applyBorder="1" applyAlignment="1" applyProtection="1">
      <alignment horizontal="right" vertical="center"/>
      <protection/>
    </xf>
    <xf numFmtId="203" fontId="86" fillId="34" borderId="0" xfId="0" applyNumberFormat="1" applyFont="1" applyFill="1" applyBorder="1" applyAlignment="1" applyProtection="1">
      <alignment horizontal="right" vertical="center"/>
      <protection/>
    </xf>
    <xf numFmtId="196" fontId="82" fillId="34" borderId="0" xfId="0" applyNumberFormat="1" applyFont="1" applyFill="1" applyBorder="1" applyAlignment="1" applyProtection="1">
      <alignment vertical="center"/>
      <protection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>
      <alignment vertical="center" wrapText="1"/>
    </xf>
    <xf numFmtId="1" fontId="79" fillId="35" borderId="27" xfId="0" applyNumberFormat="1" applyFont="1" applyFill="1" applyBorder="1" applyAlignment="1">
      <alignment horizontal="center" vertical="center" wrapText="1"/>
    </xf>
    <xf numFmtId="1" fontId="79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31" xfId="0" applyNumberFormat="1" applyFont="1" applyFill="1" applyBorder="1" applyAlignment="1">
      <alignment horizontal="center" vertical="center" wrapText="1"/>
    </xf>
    <xf numFmtId="198" fontId="2" fillId="35" borderId="37" xfId="0" applyNumberFormat="1" applyFont="1" applyFill="1" applyBorder="1" applyAlignment="1" applyProtection="1">
      <alignment horizontal="center" vertical="center"/>
      <protection/>
    </xf>
    <xf numFmtId="1" fontId="2" fillId="35" borderId="48" xfId="0" applyNumberFormat="1" applyFont="1" applyFill="1" applyBorder="1" applyAlignment="1" applyProtection="1">
      <alignment horizontal="center" vertical="center"/>
      <protection/>
    </xf>
    <xf numFmtId="1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205" fontId="7" fillId="35" borderId="27" xfId="0" applyNumberFormat="1" applyFont="1" applyFill="1" applyBorder="1" applyAlignment="1" applyProtection="1">
      <alignment horizontal="center" vertical="center"/>
      <protection/>
    </xf>
    <xf numFmtId="205" fontId="7" fillId="35" borderId="12" xfId="0" applyNumberFormat="1" applyFont="1" applyFill="1" applyBorder="1" applyAlignment="1" applyProtection="1">
      <alignment horizontal="center" vertical="center"/>
      <protection/>
    </xf>
    <xf numFmtId="205" fontId="7" fillId="35" borderId="37" xfId="0" applyNumberFormat="1" applyFont="1" applyFill="1" applyBorder="1" applyAlignment="1" applyProtection="1">
      <alignment horizontal="center" vertical="center"/>
      <protection/>
    </xf>
    <xf numFmtId="205" fontId="7" fillId="35" borderId="0" xfId="0" applyNumberFormat="1" applyFont="1" applyFill="1" applyBorder="1" applyAlignment="1" applyProtection="1">
      <alignment horizontal="center" vertical="center"/>
      <protection/>
    </xf>
    <xf numFmtId="203" fontId="8" fillId="35" borderId="0" xfId="0" applyNumberFormat="1" applyFont="1" applyFill="1" applyBorder="1" applyAlignment="1" applyProtection="1">
      <alignment horizontal="right" vertical="center"/>
      <protection/>
    </xf>
    <xf numFmtId="203" fontId="2" fillId="35" borderId="0" xfId="0" applyNumberFormat="1" applyFont="1" applyFill="1" applyBorder="1" applyAlignment="1" applyProtection="1">
      <alignment vertical="center"/>
      <protection/>
    </xf>
    <xf numFmtId="196" fontId="2" fillId="35" borderId="0" xfId="0" applyNumberFormat="1" applyFont="1" applyFill="1" applyBorder="1" applyAlignment="1" applyProtection="1">
      <alignment vertical="center"/>
      <protection/>
    </xf>
    <xf numFmtId="1" fontId="82" fillId="32" borderId="53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 applyProtection="1">
      <alignment horizontal="center" vertical="center"/>
      <protection/>
    </xf>
    <xf numFmtId="198" fontId="2" fillId="32" borderId="40" xfId="0" applyNumberFormat="1" applyFont="1" applyFill="1" applyBorder="1" applyAlignment="1" applyProtection="1">
      <alignment horizontal="center" vertical="center"/>
      <protection/>
    </xf>
    <xf numFmtId="1" fontId="2" fillId="0" borderId="57" xfId="0" applyNumberFormat="1" applyFont="1" applyFill="1" applyBorder="1" applyAlignment="1" applyProtection="1">
      <alignment horizontal="center" vertical="center"/>
      <protection/>
    </xf>
    <xf numFmtId="1" fontId="2" fillId="32" borderId="55" xfId="0" applyNumberFormat="1" applyFont="1" applyFill="1" applyBorder="1" applyAlignment="1" applyProtection="1">
      <alignment horizontal="center" vertical="center"/>
      <protection/>
    </xf>
    <xf numFmtId="0" fontId="2" fillId="32" borderId="49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205" fontId="7" fillId="0" borderId="49" xfId="0" applyNumberFormat="1" applyFont="1" applyFill="1" applyBorder="1" applyAlignment="1" applyProtection="1">
      <alignment horizontal="center" vertical="center"/>
      <protection/>
    </xf>
    <xf numFmtId="1" fontId="2" fillId="32" borderId="97" xfId="0" applyNumberFormat="1" applyFont="1" applyFill="1" applyBorder="1" applyAlignment="1">
      <alignment horizontal="center" vertical="center" wrapText="1"/>
    </xf>
    <xf numFmtId="1" fontId="2" fillId="32" borderId="98" xfId="0" applyNumberFormat="1" applyFont="1" applyFill="1" applyBorder="1" applyAlignment="1">
      <alignment horizontal="center" vertical="center" wrapText="1"/>
    </xf>
    <xf numFmtId="1" fontId="7" fillId="32" borderId="98" xfId="0" applyNumberFormat="1" applyFont="1" applyFill="1" applyBorder="1" applyAlignment="1">
      <alignment horizontal="center" vertical="center" wrapText="1"/>
    </xf>
    <xf numFmtId="1" fontId="7" fillId="32" borderId="99" xfId="0" applyNumberFormat="1" applyFont="1" applyFill="1" applyBorder="1" applyAlignment="1">
      <alignment horizontal="center" vertical="center" wrapText="1"/>
    </xf>
    <xf numFmtId="198" fontId="7" fillId="32" borderId="58" xfId="0" applyNumberFormat="1" applyFont="1" applyFill="1" applyBorder="1" applyAlignment="1">
      <alignment horizontal="center" vertical="center" wrapText="1"/>
    </xf>
    <xf numFmtId="198" fontId="7" fillId="32" borderId="98" xfId="0" applyNumberFormat="1" applyFont="1" applyFill="1" applyBorder="1" applyAlignment="1">
      <alignment horizontal="center" vertical="center" wrapText="1"/>
    </xf>
    <xf numFmtId="49" fontId="82" fillId="33" borderId="40" xfId="0" applyNumberFormat="1" applyFont="1" applyFill="1" applyBorder="1" applyAlignment="1" applyProtection="1">
      <alignment horizontal="center" vertical="center"/>
      <protection/>
    </xf>
    <xf numFmtId="49" fontId="82" fillId="33" borderId="10" xfId="0" applyNumberFormat="1" applyFont="1" applyFill="1" applyBorder="1" applyAlignment="1">
      <alignment vertical="center" wrapText="1"/>
    </xf>
    <xf numFmtId="1" fontId="82" fillId="33" borderId="10" xfId="0" applyNumberFormat="1" applyFont="1" applyFill="1" applyBorder="1" applyAlignment="1">
      <alignment horizontal="center" vertical="center" wrapText="1"/>
    </xf>
    <xf numFmtId="198" fontId="82" fillId="33" borderId="10" xfId="0" applyNumberFormat="1" applyFont="1" applyFill="1" applyBorder="1" applyAlignment="1" applyProtection="1">
      <alignment horizontal="center" vertical="center"/>
      <protection/>
    </xf>
    <xf numFmtId="1" fontId="82" fillId="33" borderId="10" xfId="0" applyNumberFormat="1" applyFont="1" applyFill="1" applyBorder="1" applyAlignment="1" applyProtection="1">
      <alignment horizontal="center" vertical="center"/>
      <protection/>
    </xf>
    <xf numFmtId="0" fontId="8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82" fillId="33" borderId="27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82" fillId="33" borderId="31" xfId="0" applyFont="1" applyFill="1" applyBorder="1" applyAlignment="1">
      <alignment horizontal="center" vertical="center" wrapText="1"/>
    </xf>
    <xf numFmtId="198" fontId="7" fillId="32" borderId="9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13" xfId="0" applyNumberFormat="1" applyFont="1" applyFill="1" applyBorder="1" applyAlignment="1" applyProtection="1">
      <alignment horizontal="center" vertical="center"/>
      <protection/>
    </xf>
    <xf numFmtId="49" fontId="83" fillId="0" borderId="14" xfId="0" applyNumberFormat="1" applyFont="1" applyFill="1" applyBorder="1" applyAlignment="1" applyProtection="1">
      <alignment horizontal="center" vertical="center"/>
      <protection/>
    </xf>
    <xf numFmtId="49" fontId="83" fillId="0" borderId="22" xfId="0" applyNumberFormat="1" applyFont="1" applyFill="1" applyBorder="1" applyAlignment="1" applyProtection="1">
      <alignment horizontal="center" vertical="center"/>
      <protection/>
    </xf>
    <xf numFmtId="49" fontId="83" fillId="0" borderId="23" xfId="0" applyNumberFormat="1" applyFont="1" applyFill="1" applyBorder="1" applyAlignment="1" applyProtection="1">
      <alignment horizontal="center" vertical="center"/>
      <protection/>
    </xf>
    <xf numFmtId="49" fontId="83" fillId="0" borderId="28" xfId="0" applyNumberFormat="1" applyFont="1" applyFill="1" applyBorder="1" applyAlignment="1" applyProtection="1">
      <alignment horizontal="center" vertical="center"/>
      <protection/>
    </xf>
    <xf numFmtId="49" fontId="83" fillId="0" borderId="48" xfId="0" applyNumberFormat="1" applyFont="1" applyFill="1" applyBorder="1" applyAlignment="1" applyProtection="1">
      <alignment horizontal="center" vertical="center"/>
      <protection/>
    </xf>
    <xf numFmtId="198" fontId="83" fillId="32" borderId="36" xfId="0" applyNumberFormat="1" applyFont="1" applyFill="1" applyBorder="1" applyAlignment="1" applyProtection="1">
      <alignment horizontal="center" vertical="center"/>
      <protection/>
    </xf>
    <xf numFmtId="198" fontId="82" fillId="32" borderId="37" xfId="0" applyNumberFormat="1" applyFont="1" applyFill="1" applyBorder="1" applyAlignment="1" applyProtection="1">
      <alignment horizontal="center" vertical="center"/>
      <protection/>
    </xf>
    <xf numFmtId="198" fontId="82" fillId="32" borderId="38" xfId="0" applyNumberFormat="1" applyFont="1" applyFill="1" applyBorder="1" applyAlignment="1" applyProtection="1">
      <alignment horizontal="center" vertical="center"/>
      <protection/>
    </xf>
    <xf numFmtId="49" fontId="83" fillId="33" borderId="32" xfId="0" applyNumberFormat="1" applyFont="1" applyFill="1" applyBorder="1" applyAlignment="1" applyProtection="1">
      <alignment horizontal="center" vertical="center"/>
      <protection/>
    </xf>
    <xf numFmtId="49" fontId="83" fillId="33" borderId="24" xfId="0" applyNumberFormat="1" applyFont="1" applyFill="1" applyBorder="1" applyAlignment="1" applyProtection="1">
      <alignment horizontal="center" vertical="center"/>
      <protection/>
    </xf>
    <xf numFmtId="1" fontId="83" fillId="32" borderId="10" xfId="0" applyNumberFormat="1" applyFont="1" applyFill="1" applyBorder="1" applyAlignment="1">
      <alignment horizontal="center" vertical="center" wrapText="1"/>
    </xf>
    <xf numFmtId="0" fontId="82" fillId="0" borderId="48" xfId="0" applyNumberFormat="1" applyFont="1" applyFill="1" applyBorder="1" applyAlignment="1">
      <alignment horizontal="center" vertical="center" wrapText="1"/>
    </xf>
    <xf numFmtId="49" fontId="83" fillId="0" borderId="27" xfId="0" applyNumberFormat="1" applyFont="1" applyFill="1" applyBorder="1" applyAlignment="1">
      <alignment horizontal="center" vertical="center" wrapText="1"/>
    </xf>
    <xf numFmtId="198" fontId="82" fillId="0" borderId="39" xfId="0" applyNumberFormat="1" applyFont="1" applyFill="1" applyBorder="1" applyAlignment="1" applyProtection="1">
      <alignment horizontal="center" vertical="center"/>
      <protection/>
    </xf>
    <xf numFmtId="198" fontId="83" fillId="0" borderId="36" xfId="0" applyNumberFormat="1" applyFont="1" applyFill="1" applyBorder="1" applyAlignment="1" applyProtection="1">
      <alignment horizontal="center" vertical="center"/>
      <protection/>
    </xf>
    <xf numFmtId="198" fontId="82" fillId="0" borderId="37" xfId="0" applyNumberFormat="1" applyFont="1" applyFill="1" applyBorder="1" applyAlignment="1" applyProtection="1">
      <alignment horizontal="center" vertical="center"/>
      <protection/>
    </xf>
    <xf numFmtId="198" fontId="82" fillId="32" borderId="37" xfId="0" applyNumberFormat="1" applyFont="1" applyFill="1" applyBorder="1" applyAlignment="1">
      <alignment horizontal="center" vertical="center" wrapText="1"/>
    </xf>
    <xf numFmtId="198" fontId="82" fillId="0" borderId="38" xfId="0" applyNumberFormat="1" applyFont="1" applyFill="1" applyBorder="1" applyAlignment="1" applyProtection="1">
      <alignment horizontal="center" vertical="center"/>
      <protection/>
    </xf>
    <xf numFmtId="1" fontId="83" fillId="32" borderId="10" xfId="0" applyNumberFormat="1" applyFont="1" applyFill="1" applyBorder="1" applyAlignment="1">
      <alignment horizontal="center" vertical="center" wrapText="1"/>
    </xf>
    <xf numFmtId="198" fontId="82" fillId="0" borderId="40" xfId="0" applyNumberFormat="1" applyFont="1" applyFill="1" applyBorder="1" applyAlignment="1">
      <alignment horizontal="center" vertical="center" wrapText="1"/>
    </xf>
    <xf numFmtId="198" fontId="82" fillId="34" borderId="40" xfId="0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 horizontal="center" vertical="center"/>
    </xf>
    <xf numFmtId="198" fontId="82" fillId="32" borderId="38" xfId="0" applyNumberFormat="1" applyFont="1" applyFill="1" applyBorder="1" applyAlignment="1">
      <alignment horizontal="center" vertical="center" wrapText="1"/>
    </xf>
    <xf numFmtId="198" fontId="82" fillId="0" borderId="38" xfId="0" applyNumberFormat="1" applyFont="1" applyFill="1" applyBorder="1" applyAlignment="1">
      <alignment horizontal="center" vertical="center" wrapText="1"/>
    </xf>
    <xf numFmtId="200" fontId="82" fillId="0" borderId="37" xfId="0" applyNumberFormat="1" applyFont="1" applyFill="1" applyBorder="1" applyAlignment="1" applyProtection="1">
      <alignment horizontal="center" vertical="center"/>
      <protection/>
    </xf>
    <xf numFmtId="200" fontId="82" fillId="0" borderId="40" xfId="0" applyNumberFormat="1" applyFont="1" applyFill="1" applyBorder="1" applyAlignment="1" applyProtection="1">
      <alignment horizontal="center" vertical="center"/>
      <protection/>
    </xf>
    <xf numFmtId="198" fontId="82" fillId="0" borderId="29" xfId="0" applyNumberFormat="1" applyFont="1" applyFill="1" applyBorder="1" applyAlignment="1">
      <alignment horizontal="center" vertical="center" wrapText="1"/>
    </xf>
    <xf numFmtId="49" fontId="83" fillId="35" borderId="68" xfId="0" applyNumberFormat="1" applyFont="1" applyFill="1" applyBorder="1" applyAlignment="1" applyProtection="1">
      <alignment horizontal="center" vertical="center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49" fontId="83" fillId="0" borderId="46" xfId="0" applyNumberFormat="1" applyFont="1" applyFill="1" applyBorder="1" applyAlignment="1" applyProtection="1">
      <alignment horizontal="center" vertical="center"/>
      <protection/>
    </xf>
    <xf numFmtId="0" fontId="82" fillId="0" borderId="23" xfId="0" applyFont="1" applyFill="1" applyBorder="1" applyAlignment="1">
      <alignment horizontal="center" vertical="center" wrapText="1"/>
    </xf>
    <xf numFmtId="49" fontId="83" fillId="33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83" fillId="34" borderId="17" xfId="0" applyNumberFormat="1" applyFont="1" applyFill="1" applyBorder="1" applyAlignment="1">
      <alignment horizontal="center" vertical="center"/>
    </xf>
    <xf numFmtId="49" fontId="83" fillId="34" borderId="100" xfId="0" applyNumberFormat="1" applyFont="1" applyFill="1" applyBorder="1" applyAlignment="1">
      <alignment horizontal="center" vertical="center"/>
    </xf>
    <xf numFmtId="198" fontId="83" fillId="0" borderId="36" xfId="0" applyNumberFormat="1" applyFont="1" applyFill="1" applyBorder="1" applyAlignment="1">
      <alignment horizontal="center" vertical="center" wrapText="1"/>
    </xf>
    <xf numFmtId="198" fontId="82" fillId="32" borderId="40" xfId="0" applyNumberFormat="1" applyFont="1" applyFill="1" applyBorder="1" applyAlignment="1">
      <alignment horizontal="center" vertical="center" wrapText="1"/>
    </xf>
    <xf numFmtId="198" fontId="82" fillId="0" borderId="37" xfId="0" applyNumberFormat="1" applyFont="1" applyFill="1" applyBorder="1" applyAlignment="1" applyProtection="1">
      <alignment horizontal="center" vertical="center"/>
      <protection/>
    </xf>
    <xf numFmtId="198" fontId="83" fillId="32" borderId="36" xfId="0" applyNumberFormat="1" applyFont="1" applyFill="1" applyBorder="1" applyAlignment="1">
      <alignment horizontal="center" vertical="center" wrapText="1"/>
    </xf>
    <xf numFmtId="198" fontId="82" fillId="32" borderId="52" xfId="0" applyNumberFormat="1" applyFont="1" applyFill="1" applyBorder="1" applyAlignment="1">
      <alignment horizontal="center" vertical="center" wrapText="1"/>
    </xf>
    <xf numFmtId="198" fontId="82" fillId="32" borderId="37" xfId="0" applyNumberFormat="1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72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 applyProtection="1">
      <alignment horizontal="center" vertical="center"/>
      <protection/>
    </xf>
    <xf numFmtId="49" fontId="10" fillId="33" borderId="72" xfId="0" applyNumberFormat="1" applyFont="1" applyFill="1" applyBorder="1" applyAlignment="1" applyProtection="1">
      <alignment horizontal="center" vertical="center"/>
      <protection/>
    </xf>
    <xf numFmtId="49" fontId="10" fillId="33" borderId="92" xfId="0" applyNumberFormat="1" applyFont="1" applyFill="1" applyBorder="1" applyAlignment="1" applyProtection="1">
      <alignment horizontal="center" vertical="center"/>
      <protection/>
    </xf>
    <xf numFmtId="0" fontId="8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82" fillId="32" borderId="10" xfId="0" applyNumberFormat="1" applyFont="1" applyFill="1" applyBorder="1" applyAlignment="1">
      <alignment horizontal="center" vertical="center" wrapText="1"/>
    </xf>
    <xf numFmtId="0" fontId="21" fillId="32" borderId="23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7" fillId="32" borderId="10" xfId="0" applyNumberFormat="1" applyFont="1" applyFill="1" applyBorder="1" applyAlignment="1">
      <alignment horizontal="center" vertical="center" wrapText="1"/>
    </xf>
    <xf numFmtId="0" fontId="82" fillId="32" borderId="49" xfId="0" applyNumberFormat="1" applyFont="1" applyFill="1" applyBorder="1" applyAlignment="1">
      <alignment horizontal="center" vertical="center" wrapText="1"/>
    </xf>
    <xf numFmtId="49" fontId="10" fillId="33" borderId="72" xfId="0" applyNumberFormat="1" applyFont="1" applyFill="1" applyBorder="1" applyAlignment="1" applyProtection="1">
      <alignment horizontal="center" vertical="center"/>
      <protection/>
    </xf>
    <xf numFmtId="205" fontId="2" fillId="33" borderId="20" xfId="0" applyNumberFormat="1" applyFont="1" applyFill="1" applyBorder="1" applyAlignment="1" applyProtection="1">
      <alignment horizontal="center" vertical="center"/>
      <protection/>
    </xf>
    <xf numFmtId="205" fontId="2" fillId="33" borderId="16" xfId="0" applyNumberFormat="1" applyFont="1" applyFill="1" applyBorder="1" applyAlignment="1" applyProtection="1">
      <alignment horizontal="center" vertical="center"/>
      <protection/>
    </xf>
    <xf numFmtId="205" fontId="2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204" fontId="2" fillId="33" borderId="19" xfId="0" applyNumberFormat="1" applyFont="1" applyFill="1" applyBorder="1" applyAlignment="1" applyProtection="1">
      <alignment horizontal="center" vertical="center"/>
      <protection/>
    </xf>
    <xf numFmtId="204" fontId="2" fillId="33" borderId="15" xfId="0" applyNumberFormat="1" applyFont="1" applyFill="1" applyBorder="1" applyAlignment="1" applyProtection="1">
      <alignment horizontal="center" vertical="center"/>
      <protection/>
    </xf>
    <xf numFmtId="204" fontId="2" fillId="33" borderId="25" xfId="0" applyNumberFormat="1" applyFont="1" applyFill="1" applyBorder="1" applyAlignment="1" applyProtection="1">
      <alignment horizontal="center" vertical="center"/>
      <protection/>
    </xf>
    <xf numFmtId="204" fontId="2" fillId="33" borderId="75" xfId="0" applyNumberFormat="1" applyFont="1" applyFill="1" applyBorder="1" applyAlignment="1" applyProtection="1">
      <alignment horizontal="center" vertical="center"/>
      <protection/>
    </xf>
    <xf numFmtId="204" fontId="2" fillId="33" borderId="76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>
      <alignment horizontal="center" vertical="center" wrapText="1"/>
    </xf>
    <xf numFmtId="1" fontId="2" fillId="33" borderId="71" xfId="0" applyNumberFormat="1" applyFont="1" applyFill="1" applyBorder="1" applyAlignment="1">
      <alignment horizontal="center" vertical="center" wrapText="1"/>
    </xf>
    <xf numFmtId="198" fontId="2" fillId="33" borderId="13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205" fontId="7" fillId="33" borderId="26" xfId="0" applyNumberFormat="1" applyFont="1" applyFill="1" applyBorder="1" applyAlignment="1" applyProtection="1">
      <alignment horizontal="center" vertical="center"/>
      <protection/>
    </xf>
    <xf numFmtId="205" fontId="7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68" xfId="0" applyNumberFormat="1" applyFont="1" applyFill="1" applyBorder="1" applyAlignment="1">
      <alignment horizontal="center" vertical="center" wrapText="1"/>
    </xf>
    <xf numFmtId="1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05" fontId="7" fillId="33" borderId="27" xfId="0" applyNumberFormat="1" applyFont="1" applyFill="1" applyBorder="1" applyAlignment="1" applyProtection="1">
      <alignment horizontal="center" vertical="center"/>
      <protection/>
    </xf>
    <xf numFmtId="205" fontId="7" fillId="33" borderId="12" xfId="0" applyNumberFormat="1" applyFont="1" applyFill="1" applyBorder="1" applyAlignment="1" applyProtection="1">
      <alignment horizontal="center" vertical="center"/>
      <protection/>
    </xf>
    <xf numFmtId="1" fontId="2" fillId="33" borderId="3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98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1" fontId="2" fillId="33" borderId="49" xfId="0" applyNumberFormat="1" applyFont="1" applyFill="1" applyBorder="1" applyAlignment="1">
      <alignment horizontal="center" vertical="center" wrapText="1"/>
    </xf>
    <xf numFmtId="1" fontId="2" fillId="33" borderId="69" xfId="0" applyNumberFormat="1" applyFont="1" applyFill="1" applyBorder="1" applyAlignment="1">
      <alignment horizontal="center" vertical="center" wrapText="1"/>
    </xf>
    <xf numFmtId="1" fontId="2" fillId="33" borderId="57" xfId="0" applyNumberFormat="1" applyFont="1" applyFill="1" applyBorder="1" applyAlignment="1" applyProtection="1">
      <alignment horizontal="center" vertical="center"/>
      <protection/>
    </xf>
    <xf numFmtId="1" fontId="2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205" fontId="7" fillId="33" borderId="53" xfId="0" applyNumberFormat="1" applyFont="1" applyFill="1" applyBorder="1" applyAlignment="1" applyProtection="1">
      <alignment horizontal="center" vertical="center"/>
      <protection/>
    </xf>
    <xf numFmtId="205" fontId="7" fillId="33" borderId="50" xfId="0" applyNumberFormat="1" applyFont="1" applyFill="1" applyBorder="1" applyAlignment="1" applyProtection="1">
      <alignment horizontal="center" vertical="center"/>
      <protection/>
    </xf>
    <xf numFmtId="1" fontId="2" fillId="33" borderId="97" xfId="0" applyNumberFormat="1" applyFont="1" applyFill="1" applyBorder="1" applyAlignment="1">
      <alignment horizontal="center" vertical="center" wrapText="1"/>
    </xf>
    <xf numFmtId="1" fontId="2" fillId="33" borderId="98" xfId="0" applyNumberFormat="1" applyFont="1" applyFill="1" applyBorder="1" applyAlignment="1">
      <alignment horizontal="center" vertical="center" wrapText="1"/>
    </xf>
    <xf numFmtId="1" fontId="7" fillId="33" borderId="98" xfId="0" applyNumberFormat="1" applyFont="1" applyFill="1" applyBorder="1" applyAlignment="1">
      <alignment horizontal="center" vertical="center" wrapText="1"/>
    </xf>
    <xf numFmtId="1" fontId="7" fillId="33" borderId="99" xfId="0" applyNumberFormat="1" applyFont="1" applyFill="1" applyBorder="1" applyAlignment="1">
      <alignment horizontal="center" vertical="center" wrapText="1"/>
    </xf>
    <xf numFmtId="198" fontId="7" fillId="33" borderId="58" xfId="0" applyNumberFormat="1" applyFont="1" applyFill="1" applyBorder="1" applyAlignment="1">
      <alignment horizontal="center" vertical="center" wrapText="1"/>
    </xf>
    <xf numFmtId="198" fontId="7" fillId="33" borderId="98" xfId="0" applyNumberFormat="1" applyFont="1" applyFill="1" applyBorder="1" applyAlignment="1">
      <alignment horizontal="center" vertical="center" wrapText="1"/>
    </xf>
    <xf numFmtId="198" fontId="7" fillId="33" borderId="99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horizontal="center" vertical="center"/>
      <protection/>
    </xf>
    <xf numFmtId="197" fontId="2" fillId="33" borderId="27" xfId="0" applyNumberFormat="1" applyFont="1" applyFill="1" applyBorder="1" applyAlignment="1" applyProtection="1">
      <alignment horizontal="center" vertical="center"/>
      <protection/>
    </xf>
    <xf numFmtId="49" fontId="10" fillId="33" borderId="13" xfId="0" applyNumberFormat="1" applyFont="1" applyFill="1" applyBorder="1" applyAlignment="1" applyProtection="1">
      <alignment horizontal="center" vertical="center"/>
      <protection/>
    </xf>
    <xf numFmtId="49" fontId="7" fillId="33" borderId="93" xfId="0" applyNumberFormat="1" applyFont="1" applyFill="1" applyBorder="1" applyAlignment="1">
      <alignment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3" borderId="71" xfId="0" applyNumberFormat="1" applyFont="1" applyFill="1" applyBorder="1" applyAlignment="1">
      <alignment horizontal="center" vertical="center" wrapText="1"/>
    </xf>
    <xf numFmtId="198" fontId="7" fillId="33" borderId="36" xfId="0" applyNumberFormat="1" applyFont="1" applyFill="1" applyBorder="1" applyAlignment="1" applyProtection="1">
      <alignment horizontal="center" vertical="center"/>
      <protection/>
    </xf>
    <xf numFmtId="198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21" xfId="0" applyNumberFormat="1" applyFont="1" applyFill="1" applyBorder="1" applyAlignment="1" applyProtection="1">
      <alignment horizontal="center" vertical="center"/>
      <protection/>
    </xf>
    <xf numFmtId="198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33" borderId="33" xfId="0" applyNumberFormat="1" applyFont="1" applyFill="1" applyBorder="1" applyAlignment="1" applyProtection="1">
      <alignment horizontal="center" vertical="center"/>
      <protection/>
    </xf>
    <xf numFmtId="49" fontId="10" fillId="33" borderId="48" xfId="0" applyNumberFormat="1" applyFont="1" applyFill="1" applyBorder="1" applyAlignment="1" applyProtection="1">
      <alignment horizontal="center" vertical="center"/>
      <protection/>
    </xf>
    <xf numFmtId="49" fontId="10" fillId="33" borderId="39" xfId="0" applyNumberFormat="1" applyFont="1" applyFill="1" applyBorder="1" applyAlignment="1" applyProtection="1">
      <alignment horizontal="center" vertical="center"/>
      <protection/>
    </xf>
    <xf numFmtId="49" fontId="2" fillId="33" borderId="72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49" fontId="10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92" xfId="0" applyNumberFormat="1" applyFont="1" applyFill="1" applyBorder="1" applyAlignment="1">
      <alignment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>
      <alignment horizontal="center" vertical="center" wrapText="1"/>
    </xf>
    <xf numFmtId="197" fontId="2" fillId="33" borderId="51" xfId="0" applyNumberFormat="1" applyFont="1" applyFill="1" applyBorder="1" applyAlignment="1" applyProtection="1">
      <alignment horizontal="center"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33" borderId="23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198" fontId="2" fillId="33" borderId="38" xfId="0" applyNumberFormat="1" applyFont="1" applyFill="1" applyBorder="1" applyAlignment="1" applyProtection="1">
      <alignment horizontal="center" vertical="center"/>
      <protection/>
    </xf>
    <xf numFmtId="49" fontId="7" fillId="33" borderId="5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 applyProtection="1">
      <alignment horizontal="center" vertical="center"/>
      <protection/>
    </xf>
    <xf numFmtId="49" fontId="7" fillId="33" borderId="94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68" xfId="0" applyNumberFormat="1" applyFont="1" applyFill="1" applyBorder="1" applyAlignment="1">
      <alignment horizontal="center" vertical="center" wrapText="1"/>
    </xf>
    <xf numFmtId="198" fontId="7" fillId="33" borderId="39" xfId="0" applyNumberFormat="1" applyFont="1" applyFill="1" applyBorder="1" applyAlignment="1" applyProtection="1">
      <alignment horizontal="center" vertical="center"/>
      <protection/>
    </xf>
    <xf numFmtId="197" fontId="7" fillId="33" borderId="54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1" fontId="7" fillId="33" borderId="68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38" xfId="0" applyNumberFormat="1" applyFont="1" applyFill="1" applyBorder="1" applyAlignment="1" applyProtection="1">
      <alignment horizontal="center" vertical="center"/>
      <protection/>
    </xf>
    <xf numFmtId="49" fontId="7" fillId="33" borderId="72" xfId="0" applyNumberFormat="1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31" xfId="0" applyNumberFormat="1" applyFont="1" applyFill="1" applyBorder="1" applyAlignment="1">
      <alignment horizontal="center" vertical="center" wrapText="1"/>
    </xf>
    <xf numFmtId="198" fontId="7" fillId="33" borderId="37" xfId="0" applyNumberFormat="1" applyFont="1" applyFill="1" applyBorder="1" applyAlignment="1" applyProtection="1">
      <alignment horizontal="center" vertical="center"/>
      <protection/>
    </xf>
    <xf numFmtId="197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>
      <alignment horizontal="center" vertical="center"/>
    </xf>
    <xf numFmtId="1" fontId="7" fillId="33" borderId="82" xfId="0" applyNumberFormat="1" applyFont="1" applyFill="1" applyBorder="1" applyAlignment="1">
      <alignment horizontal="center" vertical="center"/>
    </xf>
    <xf numFmtId="1" fontId="7" fillId="33" borderId="83" xfId="0" applyNumberFormat="1" applyFont="1" applyFill="1" applyBorder="1" applyAlignment="1">
      <alignment horizontal="center" vertical="center"/>
    </xf>
    <xf numFmtId="1" fontId="7" fillId="33" borderId="86" xfId="0" applyNumberFormat="1" applyFont="1" applyFill="1" applyBorder="1" applyAlignment="1">
      <alignment horizontal="center" vertical="center"/>
    </xf>
    <xf numFmtId="198" fontId="7" fillId="33" borderId="46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196" fontId="2" fillId="33" borderId="13" xfId="0" applyNumberFormat="1" applyFont="1" applyFill="1" applyBorder="1" applyAlignment="1" applyProtection="1">
      <alignment vertical="center"/>
      <protection/>
    </xf>
    <xf numFmtId="196" fontId="2" fillId="33" borderId="21" xfId="0" applyNumberFormat="1" applyFont="1" applyFill="1" applyBorder="1" applyAlignment="1" applyProtection="1">
      <alignment vertical="center"/>
      <protection/>
    </xf>
    <xf numFmtId="49" fontId="10" fillId="33" borderId="3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49" fontId="10" fillId="33" borderId="64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 applyProtection="1">
      <alignment horizontal="center" vertical="center"/>
      <protection/>
    </xf>
    <xf numFmtId="49" fontId="10" fillId="33" borderId="65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53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 applyProtection="1">
      <alignment horizontal="center" vertical="center"/>
      <protection/>
    </xf>
    <xf numFmtId="49" fontId="7" fillId="33" borderId="69" xfId="0" applyNumberFormat="1" applyFont="1" applyFill="1" applyBorder="1" applyAlignment="1" applyProtection="1">
      <alignment horizontal="center" vertical="center"/>
      <protection/>
    </xf>
    <xf numFmtId="49" fontId="7" fillId="33" borderId="73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 applyProtection="1">
      <alignment horizontal="center" vertical="center"/>
      <protection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49" fontId="7" fillId="33" borderId="57" xfId="0" applyNumberFormat="1" applyFont="1" applyFill="1" applyBorder="1" applyAlignment="1" applyProtection="1">
      <alignment horizontal="center" vertical="center"/>
      <protection/>
    </xf>
    <xf numFmtId="49" fontId="7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71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horizontal="center" vertical="center" wrapText="1"/>
    </xf>
    <xf numFmtId="198" fontId="7" fillId="33" borderId="46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 applyProtection="1">
      <alignment horizontal="center" vertical="center"/>
      <protection/>
    </xf>
    <xf numFmtId="1" fontId="7" fillId="33" borderId="34" xfId="0" applyNumberFormat="1" applyFont="1" applyFill="1" applyBorder="1" applyAlignment="1" applyProtection="1">
      <alignment horizontal="center" vertical="center"/>
      <protection/>
    </xf>
    <xf numFmtId="1" fontId="7" fillId="33" borderId="78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198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25" xfId="0" applyNumberFormat="1" applyFont="1" applyFill="1" applyBorder="1" applyAlignment="1" applyProtection="1">
      <alignment horizontal="center" vertical="center"/>
      <protection/>
    </xf>
    <xf numFmtId="204" fontId="7" fillId="33" borderId="25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 applyProtection="1">
      <alignment horizontal="center" vertical="center"/>
      <protection/>
    </xf>
    <xf numFmtId="2" fontId="7" fillId="33" borderId="43" xfId="0" applyNumberFormat="1" applyFont="1" applyFill="1" applyBorder="1" applyAlignment="1" applyProtection="1">
      <alignment horizontal="center" vertical="center"/>
      <protection/>
    </xf>
    <xf numFmtId="0" fontId="6" fillId="33" borderId="73" xfId="0" applyNumberFormat="1" applyFont="1" applyFill="1" applyBorder="1" applyAlignment="1" applyProtection="1">
      <alignment horizontal="left" vertical="center" wrapText="1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49" xfId="0" applyNumberFormat="1" applyFont="1" applyFill="1" applyBorder="1" applyAlignment="1" applyProtection="1">
      <alignment horizontal="center" vertical="center"/>
      <protection/>
    </xf>
    <xf numFmtId="198" fontId="2" fillId="33" borderId="74" xfId="0" applyNumberFormat="1" applyFont="1" applyFill="1" applyBorder="1" applyAlignment="1">
      <alignment horizontal="center" vertical="center" wrapText="1"/>
    </xf>
    <xf numFmtId="1" fontId="2" fillId="33" borderId="55" xfId="0" applyNumberFormat="1" applyFont="1" applyFill="1" applyBorder="1" applyAlignment="1" applyProtection="1">
      <alignment horizontal="center" vertical="center"/>
      <protection/>
    </xf>
    <xf numFmtId="1" fontId="2" fillId="33" borderId="65" xfId="0" applyNumberFormat="1" applyFont="1" applyFill="1" applyBorder="1" applyAlignment="1">
      <alignment horizontal="center" vertical="center" wrapText="1"/>
    </xf>
    <xf numFmtId="198" fontId="7" fillId="33" borderId="35" xfId="0" applyNumberFormat="1" applyFont="1" applyFill="1" applyBorder="1" applyAlignment="1" applyProtection="1">
      <alignment horizontal="center" vertical="center"/>
      <protection/>
    </xf>
    <xf numFmtId="1" fontId="7" fillId="33" borderId="35" xfId="0" applyNumberFormat="1" applyFont="1" applyFill="1" applyBorder="1" applyAlignment="1" applyProtection="1">
      <alignment horizontal="center" vertical="center"/>
      <protection/>
    </xf>
    <xf numFmtId="1" fontId="7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98" fontId="2" fillId="33" borderId="30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54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98" fontId="2" fillId="33" borderId="11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 applyProtection="1">
      <alignment horizontal="center" vertical="center" wrapText="1"/>
      <protection/>
    </xf>
    <xf numFmtId="49" fontId="10" fillId="33" borderId="33" xfId="0" applyNumberFormat="1" applyFont="1" applyFill="1" applyBorder="1" applyAlignment="1" applyProtection="1">
      <alignment horizontal="center"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53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 applyProtection="1">
      <alignment horizontal="center" vertical="center"/>
      <protection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204" fontId="7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204" fontId="7" fillId="33" borderId="0" xfId="0" applyNumberFormat="1" applyFont="1" applyFill="1" applyBorder="1" applyAlignment="1" applyProtection="1">
      <alignment vertical="center"/>
      <protection/>
    </xf>
    <xf numFmtId="204" fontId="2" fillId="33" borderId="0" xfId="0" applyNumberFormat="1" applyFont="1" applyFill="1" applyBorder="1" applyAlignment="1" applyProtection="1">
      <alignment horizontal="center" vertical="center"/>
      <protection/>
    </xf>
    <xf numFmtId="204" fontId="2" fillId="33" borderId="0" xfId="0" applyNumberFormat="1" applyFont="1" applyFill="1" applyBorder="1" applyAlignment="1" applyProtection="1">
      <alignment vertical="center"/>
      <protection/>
    </xf>
    <xf numFmtId="19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204" fontId="2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vertical="center"/>
      <protection/>
    </xf>
    <xf numFmtId="198" fontId="7" fillId="33" borderId="0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96" fontId="6" fillId="33" borderId="0" xfId="0" applyNumberFormat="1" applyFont="1" applyFill="1" applyBorder="1" applyAlignment="1" applyProtection="1">
      <alignment horizontal="right" vertical="center"/>
      <protection/>
    </xf>
    <xf numFmtId="196" fontId="8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wrapText="1"/>
    </xf>
    <xf numFmtId="196" fontId="7" fillId="33" borderId="0" xfId="0" applyNumberFormat="1" applyFont="1" applyFill="1" applyBorder="1" applyAlignment="1" applyProtection="1">
      <alignment vertical="center" wrapText="1"/>
      <protection/>
    </xf>
    <xf numFmtId="203" fontId="7" fillId="33" borderId="0" xfId="0" applyNumberFormat="1" applyFont="1" applyFill="1" applyBorder="1" applyAlignment="1" applyProtection="1">
      <alignment vertical="center" wrapText="1"/>
      <protection/>
    </xf>
    <xf numFmtId="196" fontId="2" fillId="33" borderId="0" xfId="0" applyNumberFormat="1" applyFont="1" applyFill="1" applyBorder="1" applyAlignment="1" applyProtection="1">
      <alignment horizontal="left" vertical="center" wrapText="1"/>
      <protection/>
    </xf>
    <xf numFmtId="203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6" fontId="12" fillId="33" borderId="0" xfId="0" applyNumberFormat="1" applyFont="1" applyFill="1" applyBorder="1" applyAlignment="1" applyProtection="1">
      <alignment vertical="center" wrapText="1"/>
      <protection/>
    </xf>
    <xf numFmtId="196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196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198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/>
    </xf>
    <xf numFmtId="1" fontId="2" fillId="33" borderId="51" xfId="0" applyNumberFormat="1" applyFont="1" applyFill="1" applyBorder="1" applyAlignment="1">
      <alignment horizontal="center" vertical="center"/>
    </xf>
    <xf numFmtId="1" fontId="2" fillId="33" borderId="67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49" fontId="10" fillId="33" borderId="23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49" fontId="10" fillId="33" borderId="38" xfId="0" applyNumberFormat="1" applyFont="1" applyFill="1" applyBorder="1" applyAlignment="1" applyProtection="1">
      <alignment horizontal="center" vertical="center"/>
      <protection/>
    </xf>
    <xf numFmtId="49" fontId="7" fillId="33" borderId="45" xfId="0" applyNumberFormat="1" applyFont="1" applyFill="1" applyBorder="1" applyAlignment="1">
      <alignment horizontal="left" vertical="center" wrapText="1"/>
    </xf>
    <xf numFmtId="1" fontId="7" fillId="33" borderId="55" xfId="0" applyNumberFormat="1" applyFont="1" applyFill="1" applyBorder="1" applyAlignment="1">
      <alignment horizontal="center" vertical="center"/>
    </xf>
    <xf numFmtId="1" fontId="7" fillId="33" borderId="70" xfId="0" applyNumberFormat="1" applyFont="1" applyFill="1" applyBorder="1" applyAlignment="1">
      <alignment horizontal="center" vertical="center"/>
    </xf>
    <xf numFmtId="198" fontId="7" fillId="33" borderId="52" xfId="0" applyNumberFormat="1" applyFont="1" applyFill="1" applyBorder="1" applyAlignment="1" applyProtection="1">
      <alignment horizontal="center" vertical="center"/>
      <protection/>
    </xf>
    <xf numFmtId="197" fontId="7" fillId="33" borderId="56" xfId="0" applyNumberFormat="1" applyFont="1" applyFill="1" applyBorder="1" applyAlignment="1" applyProtection="1">
      <alignment horizontal="center" vertical="center"/>
      <protection/>
    </xf>
    <xf numFmtId="1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55" xfId="0" applyNumberFormat="1" applyFont="1" applyFill="1" applyBorder="1" applyAlignment="1">
      <alignment horizontal="center" vertical="center" wrapText="1"/>
    </xf>
    <xf numFmtId="49" fontId="10" fillId="33" borderId="57" xfId="0" applyNumberFormat="1" applyFont="1" applyFill="1" applyBorder="1" applyAlignment="1" applyProtection="1">
      <alignment horizontal="center" vertical="center"/>
      <protection/>
    </xf>
    <xf numFmtId="49" fontId="10" fillId="33" borderId="52" xfId="0" applyNumberFormat="1" applyFont="1" applyFill="1" applyBorder="1" applyAlignment="1" applyProtection="1">
      <alignment horizontal="center" vertical="center"/>
      <protection/>
    </xf>
    <xf numFmtId="198" fontId="2" fillId="33" borderId="38" xfId="0" applyNumberFormat="1" applyFont="1" applyFill="1" applyBorder="1" applyAlignment="1" applyProtection="1">
      <alignment horizontal="center" vertical="center"/>
      <protection/>
    </xf>
    <xf numFmtId="198" fontId="7" fillId="33" borderId="36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vertical="center" wrapText="1"/>
    </xf>
    <xf numFmtId="0" fontId="2" fillId="33" borderId="48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98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54" xfId="0" applyNumberFormat="1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196" fontId="2" fillId="33" borderId="49" xfId="0" applyNumberFormat="1" applyFont="1" applyFill="1" applyBorder="1" applyAlignment="1" applyProtection="1">
      <alignment vertical="center"/>
      <protection/>
    </xf>
    <xf numFmtId="198" fontId="2" fillId="33" borderId="40" xfId="0" applyNumberFormat="1" applyFont="1" applyFill="1" applyBorder="1" applyAlignment="1">
      <alignment horizontal="center" vertical="center" wrapText="1"/>
    </xf>
    <xf numFmtId="1" fontId="2" fillId="33" borderId="5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 applyProtection="1">
      <alignment horizontal="center" vertical="center"/>
      <protection/>
    </xf>
    <xf numFmtId="49" fontId="2" fillId="33" borderId="59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198" fontId="7" fillId="33" borderId="7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8" fontId="2" fillId="33" borderId="37" xfId="0" applyNumberFormat="1" applyFont="1" applyFill="1" applyBorder="1" applyAlignment="1">
      <alignment horizontal="center" vertical="center" wrapText="1"/>
    </xf>
    <xf numFmtId="196" fontId="2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196" fontId="2" fillId="33" borderId="23" xfId="0" applyNumberFormat="1" applyFont="1" applyFill="1" applyBorder="1" applyAlignment="1" applyProtection="1">
      <alignment horizontal="center" vertical="center"/>
      <protection/>
    </xf>
    <xf numFmtId="198" fontId="2" fillId="33" borderId="38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196" fontId="2" fillId="33" borderId="55" xfId="0" applyNumberFormat="1" applyFont="1" applyFill="1" applyBorder="1" applyAlignment="1" applyProtection="1">
      <alignment vertical="center"/>
      <protection/>
    </xf>
    <xf numFmtId="198" fontId="2" fillId="33" borderId="52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/>
    </xf>
    <xf numFmtId="1" fontId="2" fillId="33" borderId="7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202" fontId="2" fillId="33" borderId="23" xfId="0" applyNumberFormat="1" applyFont="1" applyFill="1" applyBorder="1" applyAlignment="1" applyProtection="1">
      <alignment horizontal="center" vertical="center"/>
      <protection/>
    </xf>
    <xf numFmtId="202" fontId="2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>
      <alignment horizontal="center" vertical="center" wrapText="1"/>
    </xf>
    <xf numFmtId="196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200" fontId="2" fillId="33" borderId="36" xfId="0" applyNumberFormat="1" applyFont="1" applyFill="1" applyBorder="1" applyAlignment="1" applyProtection="1">
      <alignment horizontal="center" vertical="center"/>
      <protection/>
    </xf>
    <xf numFmtId="1" fontId="2" fillId="33" borderId="26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 applyProtection="1">
      <alignment vertical="center"/>
      <protection/>
    </xf>
    <xf numFmtId="198" fontId="2" fillId="33" borderId="37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200" fontId="2" fillId="33" borderId="40" xfId="0" applyNumberFormat="1" applyFont="1" applyFill="1" applyBorder="1" applyAlignment="1" applyProtection="1">
      <alignment horizontal="center" vertical="center"/>
      <protection/>
    </xf>
    <xf numFmtId="49" fontId="6" fillId="33" borderId="72" xfId="0" applyNumberFormat="1" applyFont="1" applyFill="1" applyBorder="1" applyAlignment="1">
      <alignment vertical="center" wrapText="1"/>
    </xf>
    <xf numFmtId="198" fontId="2" fillId="33" borderId="29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49" fontId="6" fillId="33" borderId="37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8" fontId="2" fillId="33" borderId="29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/>
      <protection/>
    </xf>
    <xf numFmtId="49" fontId="10" fillId="33" borderId="46" xfId="0" applyNumberFormat="1" applyFont="1" applyFill="1" applyBorder="1" applyAlignment="1" applyProtection="1">
      <alignment horizontal="center" vertical="center"/>
      <protection/>
    </xf>
    <xf numFmtId="49" fontId="10" fillId="33" borderId="94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left" vertical="center" wrapText="1"/>
      <protection/>
    </xf>
    <xf numFmtId="198" fontId="2" fillId="33" borderId="49" xfId="0" applyNumberFormat="1" applyFont="1" applyFill="1" applyBorder="1" applyAlignment="1">
      <alignment horizontal="center" vertical="center" wrapText="1"/>
    </xf>
    <xf numFmtId="49" fontId="7" fillId="33" borderId="82" xfId="0" applyNumberFormat="1" applyFont="1" applyFill="1" applyBorder="1" applyAlignment="1">
      <alignment horizontal="center" vertical="center"/>
    </xf>
    <xf numFmtId="49" fontId="7" fillId="33" borderId="100" xfId="0" applyNumberFormat="1" applyFont="1" applyFill="1" applyBorder="1" applyAlignment="1">
      <alignment horizontal="center" vertical="center"/>
    </xf>
    <xf numFmtId="198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101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49" fontId="10" fillId="33" borderId="93" xfId="0" applyNumberFormat="1" applyFont="1" applyFill="1" applyBorder="1" applyAlignment="1" applyProtection="1">
      <alignment horizontal="center" vertical="center"/>
      <protection/>
    </xf>
    <xf numFmtId="205" fontId="7" fillId="33" borderId="93" xfId="0" applyNumberFormat="1" applyFont="1" applyFill="1" applyBorder="1" applyAlignment="1" applyProtection="1">
      <alignment horizontal="center" vertical="center"/>
      <protection/>
    </xf>
    <xf numFmtId="205" fontId="7" fillId="33" borderId="72" xfId="0" applyNumberFormat="1" applyFont="1" applyFill="1" applyBorder="1" applyAlignment="1" applyProtection="1">
      <alignment horizontal="center" vertical="center"/>
      <protection/>
    </xf>
    <xf numFmtId="205" fontId="7" fillId="33" borderId="73" xfId="0" applyNumberFormat="1" applyFont="1" applyFill="1" applyBorder="1" applyAlignment="1" applyProtection="1">
      <alignment horizontal="center" vertical="center"/>
      <protection/>
    </xf>
    <xf numFmtId="49" fontId="10" fillId="33" borderId="72" xfId="0" applyNumberFormat="1" applyFont="1" applyFill="1" applyBorder="1" applyAlignment="1" applyProtection="1">
      <alignment horizontal="center" vertical="center"/>
      <protection/>
    </xf>
    <xf numFmtId="49" fontId="10" fillId="33" borderId="92" xfId="0" applyNumberFormat="1" applyFont="1" applyFill="1" applyBorder="1" applyAlignment="1" applyProtection="1">
      <alignment horizontal="center" vertical="center"/>
      <protection/>
    </xf>
    <xf numFmtId="0" fontId="6" fillId="35" borderId="38" xfId="0" applyFont="1" applyFill="1" applyBorder="1" applyAlignment="1">
      <alignment horizontal="left" vertical="center" wrapText="1"/>
    </xf>
    <xf numFmtId="0" fontId="6" fillId="35" borderId="72" xfId="0" applyNumberFormat="1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>
      <alignment horizontal="left" vertical="center" wrapText="1"/>
    </xf>
    <xf numFmtId="49" fontId="2" fillId="33" borderId="94" xfId="0" applyNumberFormat="1" applyFont="1" applyFill="1" applyBorder="1" applyAlignment="1">
      <alignment vertical="center" wrapText="1"/>
    </xf>
    <xf numFmtId="49" fontId="2" fillId="33" borderId="63" xfId="0" applyNumberFormat="1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33" xfId="0" applyNumberFormat="1" applyFont="1" applyFill="1" applyBorder="1" applyAlignment="1">
      <alignment horizontal="center" vertical="center" wrapText="1"/>
    </xf>
    <xf numFmtId="1" fontId="2" fillId="33" borderId="48" xfId="0" applyNumberFormat="1" applyFont="1" applyFill="1" applyBorder="1" applyAlignment="1">
      <alignment horizontal="center" vertical="center" wrapText="1"/>
    </xf>
    <xf numFmtId="1" fontId="2" fillId="33" borderId="64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98" fontId="2" fillId="33" borderId="59" xfId="0" applyNumberFormat="1" applyFont="1" applyFill="1" applyBorder="1" applyAlignment="1" applyProtection="1">
      <alignment horizontal="center" vertical="center"/>
      <protection/>
    </xf>
    <xf numFmtId="198" fontId="2" fillId="33" borderId="62" xfId="0" applyNumberFormat="1" applyFont="1" applyFill="1" applyBorder="1" applyAlignment="1" applyProtection="1">
      <alignment horizontal="center" vertical="center"/>
      <protection/>
    </xf>
    <xf numFmtId="198" fontId="2" fillId="33" borderId="60" xfId="0" applyNumberFormat="1" applyFont="1" applyFill="1" applyBorder="1" applyAlignment="1" applyProtection="1">
      <alignment horizontal="center" vertical="center"/>
      <protection/>
    </xf>
    <xf numFmtId="198" fontId="2" fillId="33" borderId="60" xfId="0" applyNumberFormat="1" applyFont="1" applyFill="1" applyBorder="1" applyAlignment="1" applyProtection="1">
      <alignment horizontal="center" vertical="center"/>
      <protection/>
    </xf>
    <xf numFmtId="198" fontId="2" fillId="33" borderId="63" xfId="0" applyNumberFormat="1" applyFont="1" applyFill="1" applyBorder="1" applyAlignment="1" applyProtection="1">
      <alignment horizontal="center" vertical="center"/>
      <protection/>
    </xf>
    <xf numFmtId="198" fontId="2" fillId="33" borderId="61" xfId="0" applyNumberFormat="1" applyFont="1" applyFill="1" applyBorder="1" applyAlignment="1" applyProtection="1">
      <alignment horizontal="center" vertical="center"/>
      <protection/>
    </xf>
    <xf numFmtId="205" fontId="7" fillId="33" borderId="51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1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>
      <alignment horizontal="center" vertical="center" wrapText="1"/>
    </xf>
    <xf numFmtId="205" fontId="7" fillId="33" borderId="22" xfId="0" applyNumberFormat="1" applyFont="1" applyFill="1" applyBorder="1" applyAlignment="1" applyProtection="1">
      <alignment horizontal="center" vertical="center"/>
      <protection/>
    </xf>
    <xf numFmtId="205" fontId="7" fillId="33" borderId="92" xfId="0" applyNumberFormat="1" applyFont="1" applyFill="1" applyBorder="1" applyAlignment="1" applyProtection="1">
      <alignment horizontal="center" vertical="center"/>
      <protection/>
    </xf>
    <xf numFmtId="1" fontId="7" fillId="33" borderId="102" xfId="0" applyNumberFormat="1" applyFont="1" applyFill="1" applyBorder="1" applyAlignment="1" applyProtection="1">
      <alignment horizontal="center" vertical="center"/>
      <protection/>
    </xf>
    <xf numFmtId="1" fontId="7" fillId="33" borderId="103" xfId="0" applyNumberFormat="1" applyFont="1" applyFill="1" applyBorder="1" applyAlignment="1" applyProtection="1">
      <alignment horizontal="center" vertical="center"/>
      <protection/>
    </xf>
    <xf numFmtId="198" fontId="7" fillId="33" borderId="46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68" xfId="0" applyNumberFormat="1" applyFont="1" applyFill="1" applyBorder="1" applyAlignment="1">
      <alignment horizontal="center" vertical="center"/>
    </xf>
    <xf numFmtId="197" fontId="2" fillId="33" borderId="54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64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64" xfId="0" applyNumberFormat="1" applyFont="1" applyFill="1" applyBorder="1" applyAlignment="1" applyProtection="1">
      <alignment horizontal="center" vertical="center"/>
      <protection/>
    </xf>
    <xf numFmtId="49" fontId="10" fillId="33" borderId="48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49" fontId="10" fillId="33" borderId="64" xfId="0" applyNumberFormat="1" applyFont="1" applyFill="1" applyBorder="1" applyAlignment="1" applyProtection="1">
      <alignment horizontal="center" vertical="center"/>
      <protection/>
    </xf>
    <xf numFmtId="49" fontId="10" fillId="33" borderId="39" xfId="0" applyNumberFormat="1" applyFont="1" applyFill="1" applyBorder="1" applyAlignment="1" applyProtection="1">
      <alignment horizontal="center" vertical="center"/>
      <protection/>
    </xf>
    <xf numFmtId="49" fontId="7" fillId="33" borderId="101" xfId="0" applyNumberFormat="1" applyFont="1" applyFill="1" applyBorder="1" applyAlignment="1">
      <alignment vertical="center" wrapText="1"/>
    </xf>
    <xf numFmtId="1" fontId="7" fillId="33" borderId="102" xfId="0" applyNumberFormat="1" applyFont="1" applyFill="1" applyBorder="1" applyAlignment="1">
      <alignment horizontal="center" vertical="center"/>
    </xf>
    <xf numFmtId="1" fontId="7" fillId="33" borderId="104" xfId="0" applyNumberFormat="1" applyFont="1" applyFill="1" applyBorder="1" applyAlignment="1">
      <alignment horizontal="center" vertical="center"/>
    </xf>
    <xf numFmtId="197" fontId="2" fillId="33" borderId="96" xfId="0" applyNumberFormat="1" applyFont="1" applyFill="1" applyBorder="1" applyAlignment="1" applyProtection="1">
      <alignment horizontal="center" vertical="center"/>
      <protection/>
    </xf>
    <xf numFmtId="1" fontId="2" fillId="33" borderId="96" xfId="0" applyNumberFormat="1" applyFont="1" applyFill="1" applyBorder="1" applyAlignment="1">
      <alignment horizontal="center" vertical="center"/>
    </xf>
    <xf numFmtId="1" fontId="2" fillId="33" borderId="54" xfId="0" applyNumberFormat="1" applyFont="1" applyFill="1" applyBorder="1" applyAlignment="1">
      <alignment horizontal="center" vertical="center"/>
    </xf>
    <xf numFmtId="1" fontId="2" fillId="33" borderId="51" xfId="0" applyNumberFormat="1" applyFont="1" applyFill="1" applyBorder="1" applyAlignment="1">
      <alignment horizontal="center" vertical="center"/>
    </xf>
    <xf numFmtId="1" fontId="2" fillId="33" borderId="26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51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98" fontId="7" fillId="36" borderId="87" xfId="0" applyNumberFormat="1" applyFont="1" applyFill="1" applyBorder="1" applyAlignment="1" applyProtection="1">
      <alignment horizontal="center" vertical="center"/>
      <protection/>
    </xf>
    <xf numFmtId="1" fontId="7" fillId="36" borderId="24" xfId="0" applyNumberFormat="1" applyFont="1" applyFill="1" applyBorder="1" applyAlignment="1" applyProtection="1">
      <alignment horizontal="center" vertical="center"/>
      <protection/>
    </xf>
    <xf numFmtId="49" fontId="7" fillId="36" borderId="24" xfId="0" applyNumberFormat="1" applyFont="1" applyFill="1" applyBorder="1" applyAlignment="1" applyProtection="1">
      <alignment horizontal="center" vertical="center"/>
      <protection/>
    </xf>
    <xf numFmtId="49" fontId="7" fillId="36" borderId="88" xfId="0" applyNumberFormat="1" applyFont="1" applyFill="1" applyBorder="1" applyAlignment="1" applyProtection="1">
      <alignment horizontal="center" vertical="center"/>
      <protection/>
    </xf>
    <xf numFmtId="1" fontId="2" fillId="33" borderId="23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198" fontId="7" fillId="36" borderId="46" xfId="0" applyNumberFormat="1" applyFont="1" applyFill="1" applyBorder="1" applyAlignment="1" applyProtection="1">
      <alignment horizontal="center" vertical="center"/>
      <protection/>
    </xf>
    <xf numFmtId="1" fontId="7" fillId="36" borderId="46" xfId="0" applyNumberFormat="1" applyFont="1" applyFill="1" applyBorder="1" applyAlignment="1" applyProtection="1">
      <alignment horizontal="center" vertical="center"/>
      <protection/>
    </xf>
    <xf numFmtId="1" fontId="7" fillId="36" borderId="34" xfId="0" applyNumberFormat="1" applyFont="1" applyFill="1" applyBorder="1" applyAlignment="1" applyProtection="1">
      <alignment horizontal="center" vertical="center"/>
      <protection/>
    </xf>
    <xf numFmtId="1" fontId="7" fillId="36" borderId="89" xfId="0" applyNumberFormat="1" applyFont="1" applyFill="1" applyBorder="1" applyAlignment="1" applyProtection="1">
      <alignment horizontal="center" vertical="center"/>
      <protection/>
    </xf>
    <xf numFmtId="49" fontId="7" fillId="36" borderId="90" xfId="0" applyNumberFormat="1" applyFont="1" applyFill="1" applyBorder="1" applyAlignment="1" applyProtection="1">
      <alignment horizontal="center" vertical="center"/>
      <protection/>
    </xf>
    <xf numFmtId="198" fontId="7" fillId="36" borderId="35" xfId="0" applyNumberFormat="1" applyFont="1" applyFill="1" applyBorder="1" applyAlignment="1" applyProtection="1">
      <alignment horizontal="center" vertical="center"/>
      <protection/>
    </xf>
    <xf numFmtId="198" fontId="7" fillId="36" borderId="91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center" vertical="center"/>
      <protection/>
    </xf>
    <xf numFmtId="1" fontId="2" fillId="33" borderId="31" xfId="0" applyNumberFormat="1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left" vertical="center" wrapText="1"/>
    </xf>
    <xf numFmtId="0" fontId="6" fillId="33" borderId="65" xfId="0" applyNumberFormat="1" applyFont="1" applyFill="1" applyBorder="1" applyAlignment="1" applyProtection="1">
      <alignment horizontal="left" vertical="center" wrapText="1"/>
      <protection/>
    </xf>
    <xf numFmtId="49" fontId="8" fillId="33" borderId="59" xfId="0" applyNumberFormat="1" applyFont="1" applyFill="1" applyBorder="1" applyAlignment="1">
      <alignment vertical="center" wrapText="1"/>
    </xf>
    <xf numFmtId="49" fontId="6" fillId="33" borderId="60" xfId="0" applyNumberFormat="1" applyFont="1" applyFill="1" applyBorder="1" applyAlignment="1">
      <alignment vertical="center" wrapText="1"/>
    </xf>
    <xf numFmtId="49" fontId="6" fillId="33" borderId="61" xfId="0" applyNumberFormat="1" applyFont="1" applyFill="1" applyBorder="1" applyAlignment="1">
      <alignment vertical="center" wrapText="1"/>
    </xf>
    <xf numFmtId="49" fontId="6" fillId="33" borderId="62" xfId="0" applyNumberFormat="1" applyFont="1" applyFill="1" applyBorder="1" applyAlignment="1">
      <alignment vertical="center" wrapText="1"/>
    </xf>
    <xf numFmtId="0" fontId="6" fillId="33" borderId="63" xfId="0" applyFont="1" applyFill="1" applyBorder="1" applyAlignment="1">
      <alignment horizontal="left" vertical="center" wrapText="1"/>
    </xf>
    <xf numFmtId="49" fontId="6" fillId="33" borderId="59" xfId="0" applyNumberFormat="1" applyFont="1" applyFill="1" applyBorder="1" applyAlignment="1">
      <alignment vertical="center" wrapText="1"/>
    </xf>
    <xf numFmtId="0" fontId="6" fillId="35" borderId="63" xfId="0" applyFont="1" applyFill="1" applyBorder="1" applyAlignment="1">
      <alignment horizontal="left" vertical="center" wrapText="1"/>
    </xf>
    <xf numFmtId="49" fontId="6" fillId="33" borderId="63" xfId="0" applyNumberFormat="1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horizontal="left" vertical="center" wrapText="1"/>
    </xf>
    <xf numFmtId="49" fontId="6" fillId="33" borderId="60" xfId="0" applyNumberFormat="1" applyFont="1" applyFill="1" applyBorder="1" applyAlignment="1">
      <alignment horizontal="left" vertical="center" wrapText="1"/>
    </xf>
    <xf numFmtId="0" fontId="6" fillId="33" borderId="61" xfId="0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60" xfId="0" applyFont="1" applyFill="1" applyBorder="1" applyAlignment="1">
      <alignment horizontal="left" vertical="center" wrapText="1"/>
    </xf>
    <xf numFmtId="49" fontId="6" fillId="35" borderId="60" xfId="0" applyNumberFormat="1" applyFont="1" applyFill="1" applyBorder="1" applyAlignment="1">
      <alignment horizontal="left" vertical="center" wrapText="1"/>
    </xf>
    <xf numFmtId="198" fontId="7" fillId="36" borderId="34" xfId="0" applyNumberFormat="1" applyFont="1" applyFill="1" applyBorder="1" applyAlignment="1" applyProtection="1">
      <alignment horizontal="center" vertical="center"/>
      <protection/>
    </xf>
    <xf numFmtId="198" fontId="7" fillId="36" borderId="32" xfId="0" applyNumberFormat="1" applyFont="1" applyFill="1" applyBorder="1" applyAlignment="1">
      <alignment horizontal="center" vertical="center"/>
    </xf>
    <xf numFmtId="1" fontId="7" fillId="36" borderId="32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49" fontId="7" fillId="36" borderId="96" xfId="0" applyNumberFormat="1" applyFont="1" applyFill="1" applyBorder="1" applyAlignment="1">
      <alignment horizontal="center" vertical="center"/>
    </xf>
    <xf numFmtId="1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62" xfId="0" applyFont="1" applyFill="1" applyBorder="1" applyAlignment="1">
      <alignment horizontal="center" vertical="center" wrapText="1"/>
    </xf>
    <xf numFmtId="1" fontId="8" fillId="33" borderId="62" xfId="0" applyNumberFormat="1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 applyProtection="1">
      <alignment vertical="center"/>
      <protection/>
    </xf>
    <xf numFmtId="196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196" fontId="12" fillId="33" borderId="0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205" fontId="7" fillId="33" borderId="60" xfId="0" applyNumberFormat="1" applyFont="1" applyFill="1" applyBorder="1" applyAlignment="1" applyProtection="1">
      <alignment horizontal="center" vertical="center"/>
      <protection/>
    </xf>
    <xf numFmtId="204" fontId="7" fillId="33" borderId="0" xfId="0" applyNumberFormat="1" applyFont="1" applyFill="1" applyBorder="1" applyAlignment="1" applyProtection="1">
      <alignment horizontal="center" vertical="center"/>
      <protection/>
    </xf>
    <xf numFmtId="205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205" fontId="10" fillId="33" borderId="0" xfId="0" applyNumberFormat="1" applyFont="1" applyFill="1" applyBorder="1" applyAlignment="1" applyProtection="1">
      <alignment horizontal="center" vertical="center"/>
      <protection/>
    </xf>
    <xf numFmtId="205" fontId="7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7" fillId="36" borderId="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" fontId="7" fillId="36" borderId="0" xfId="0" applyNumberFormat="1" applyFont="1" applyFill="1" applyBorder="1" applyAlignment="1" applyProtection="1">
      <alignment horizontal="center" vertical="center"/>
      <protection/>
    </xf>
    <xf numFmtId="49" fontId="7" fillId="36" borderId="0" xfId="0" applyNumberFormat="1" applyFont="1" applyFill="1" applyBorder="1" applyAlignment="1">
      <alignment horizontal="center" vertical="center"/>
    </xf>
    <xf numFmtId="198" fontId="8" fillId="33" borderId="0" xfId="0" applyNumberFormat="1" applyFont="1" applyFill="1" applyBorder="1" applyAlignment="1" applyProtection="1">
      <alignment horizontal="center" vertical="center" wrapText="1"/>
      <protection/>
    </xf>
    <xf numFmtId="203" fontId="7" fillId="33" borderId="0" xfId="0" applyNumberFormat="1" applyFont="1" applyFill="1" applyBorder="1" applyAlignment="1" applyProtection="1">
      <alignment horizontal="center" vertical="center" wrapText="1"/>
      <protection/>
    </xf>
    <xf numFmtId="205" fontId="2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91" xfId="0" applyNumberFormat="1" applyFont="1" applyFill="1" applyBorder="1" applyAlignment="1" applyProtection="1">
      <alignment horizontal="center" vertical="center"/>
      <protection/>
    </xf>
    <xf numFmtId="205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105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 applyProtection="1">
      <alignment horizontal="center" vertical="center"/>
      <protection/>
    </xf>
    <xf numFmtId="49" fontId="10" fillId="33" borderId="60" xfId="0" applyNumberFormat="1" applyFont="1" applyFill="1" applyBorder="1" applyAlignment="1" applyProtection="1">
      <alignment horizontal="center" vertical="center"/>
      <protection/>
    </xf>
    <xf numFmtId="49" fontId="10" fillId="33" borderId="62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06" xfId="0" applyNumberFormat="1" applyFont="1" applyFill="1" applyBorder="1" applyAlignment="1" applyProtection="1">
      <alignment horizontal="center" vertical="center"/>
      <protection/>
    </xf>
    <xf numFmtId="49" fontId="10" fillId="33" borderId="59" xfId="0" applyNumberFormat="1" applyFont="1" applyFill="1" applyBorder="1" applyAlignment="1" applyProtection="1">
      <alignment horizontal="center" vertical="center"/>
      <protection/>
    </xf>
    <xf numFmtId="204" fontId="8" fillId="33" borderId="0" xfId="0" applyNumberFormat="1" applyFont="1" applyFill="1" applyBorder="1" applyAlignment="1" applyProtection="1">
      <alignment horizontal="center" vertical="center"/>
      <protection/>
    </xf>
    <xf numFmtId="204" fontId="8" fillId="0" borderId="0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vertical="center"/>
      <protection/>
    </xf>
    <xf numFmtId="204" fontId="6" fillId="33" borderId="0" xfId="0" applyNumberFormat="1" applyFont="1" applyFill="1" applyBorder="1" applyAlignment="1" applyProtection="1">
      <alignment horizontal="center" vertical="center"/>
      <protection/>
    </xf>
    <xf numFmtId="204" fontId="6" fillId="0" borderId="0" xfId="0" applyNumberFormat="1" applyFont="1" applyFill="1" applyBorder="1" applyAlignment="1" applyProtection="1">
      <alignment horizontal="center" vertical="center"/>
      <protection/>
    </xf>
    <xf numFmtId="205" fontId="6" fillId="33" borderId="20" xfId="0" applyNumberFormat="1" applyFont="1" applyFill="1" applyBorder="1" applyAlignment="1" applyProtection="1">
      <alignment horizontal="center" vertical="center"/>
      <protection/>
    </xf>
    <xf numFmtId="205" fontId="6" fillId="33" borderId="16" xfId="0" applyNumberFormat="1" applyFont="1" applyFill="1" applyBorder="1" applyAlignment="1" applyProtection="1">
      <alignment horizontal="center" vertical="center"/>
      <protection/>
    </xf>
    <xf numFmtId="205" fontId="6" fillId="33" borderId="14" xfId="0" applyNumberFormat="1" applyFont="1" applyFill="1" applyBorder="1" applyAlignment="1" applyProtection="1">
      <alignment horizontal="center" vertical="center"/>
      <protection/>
    </xf>
    <xf numFmtId="205" fontId="6" fillId="33" borderId="0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17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33" borderId="62" xfId="0" applyNumberFormat="1" applyFont="1" applyFill="1" applyBorder="1" applyAlignment="1">
      <alignment vertical="center" wrapText="1"/>
    </xf>
    <xf numFmtId="1" fontId="6" fillId="33" borderId="48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64" xfId="0" applyNumberFormat="1" applyFont="1" applyFill="1" applyBorder="1" applyAlignment="1">
      <alignment horizontal="center" vertical="center" wrapText="1"/>
    </xf>
    <xf numFmtId="198" fontId="6" fillId="33" borderId="62" xfId="0" applyNumberFormat="1" applyFont="1" applyFill="1" applyBorder="1" applyAlignment="1" applyProtection="1">
      <alignment horizontal="center" vertical="center"/>
      <protection/>
    </xf>
    <xf numFmtId="1" fontId="6" fillId="33" borderId="48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205" fontId="8" fillId="33" borderId="12" xfId="0" applyNumberFormat="1" applyFont="1" applyFill="1" applyBorder="1" applyAlignment="1" applyProtection="1">
      <alignment horizontal="center" vertical="center"/>
      <protection/>
    </xf>
    <xf numFmtId="205" fontId="8" fillId="33" borderId="27" xfId="0" applyNumberFormat="1" applyFont="1" applyFill="1" applyBorder="1" applyAlignment="1" applyProtection="1">
      <alignment horizontal="center" vertical="center"/>
      <protection/>
    </xf>
    <xf numFmtId="205" fontId="8" fillId="33" borderId="72" xfId="0" applyNumberFormat="1" applyFont="1" applyFill="1" applyBorder="1" applyAlignment="1" applyProtection="1">
      <alignment horizontal="center" vertical="center"/>
      <protection/>
    </xf>
    <xf numFmtId="205" fontId="8" fillId="33" borderId="0" xfId="0" applyNumberFormat="1" applyFont="1" applyFill="1" applyBorder="1" applyAlignment="1" applyProtection="1">
      <alignment horizontal="center" vertical="center"/>
      <protection/>
    </xf>
    <xf numFmtId="205" fontId="8" fillId="0" borderId="0" xfId="0" applyNumberFormat="1" applyFont="1" applyFill="1" applyBorder="1" applyAlignment="1" applyProtection="1">
      <alignment horizontal="center" vertical="center"/>
      <protection/>
    </xf>
    <xf numFmtId="203" fontId="6" fillId="0" borderId="0" xfId="0" applyNumberFormat="1" applyFont="1" applyFill="1" applyBorder="1" applyAlignment="1" applyProtection="1">
      <alignment vertical="center"/>
      <protection/>
    </xf>
    <xf numFmtId="196" fontId="6" fillId="0" borderId="10" xfId="0" applyNumberFormat="1" applyFont="1" applyFill="1" applyBorder="1" applyAlignment="1" applyProtection="1">
      <alignment vertical="center"/>
      <protection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198" fontId="6" fillId="33" borderId="37" xfId="0" applyNumberFormat="1" applyFont="1" applyFill="1" applyBorder="1" applyAlignment="1" applyProtection="1">
      <alignment horizontal="center" vertical="center"/>
      <protection/>
    </xf>
    <xf numFmtId="197" fontId="6" fillId="33" borderId="27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 applyProtection="1">
      <alignment horizontal="center" vertical="center"/>
      <protection/>
    </xf>
    <xf numFmtId="49" fontId="28" fillId="33" borderId="12" xfId="0" applyNumberFormat="1" applyFont="1" applyFill="1" applyBorder="1" applyAlignment="1" applyProtection="1">
      <alignment horizontal="center" vertical="center"/>
      <protection/>
    </xf>
    <xf numFmtId="49" fontId="28" fillId="33" borderId="37" xfId="0" applyNumberFormat="1" applyFont="1" applyFill="1" applyBorder="1" applyAlignment="1" applyProtection="1">
      <alignment horizontal="center" vertical="center"/>
      <protection/>
    </xf>
    <xf numFmtId="49" fontId="28" fillId="33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8" fillId="33" borderId="52" xfId="0" applyNumberFormat="1" applyFont="1" applyFill="1" applyBorder="1" applyAlignment="1" applyProtection="1">
      <alignment horizontal="center" vertical="center"/>
      <protection/>
    </xf>
    <xf numFmtId="49" fontId="8" fillId="33" borderId="45" xfId="0" applyNumberFormat="1" applyFont="1" applyFill="1" applyBorder="1" applyAlignment="1">
      <alignment horizontal="left" vertical="center" wrapText="1"/>
    </xf>
    <xf numFmtId="1" fontId="6" fillId="33" borderId="56" xfId="0" applyNumberFormat="1" applyFont="1" applyFill="1" applyBorder="1" applyAlignment="1">
      <alignment horizontal="center" vertical="center" wrapText="1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70" xfId="0" applyNumberFormat="1" applyFont="1" applyFill="1" applyBorder="1" applyAlignment="1">
      <alignment horizontal="center" vertical="center"/>
    </xf>
    <xf numFmtId="198" fontId="8" fillId="33" borderId="52" xfId="0" applyNumberFormat="1" applyFont="1" applyFill="1" applyBorder="1" applyAlignment="1" applyProtection="1">
      <alignment horizontal="center" vertical="center"/>
      <protection/>
    </xf>
    <xf numFmtId="197" fontId="8" fillId="33" borderId="56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>
      <alignment horizontal="center" vertical="center" wrapText="1"/>
    </xf>
    <xf numFmtId="49" fontId="8" fillId="33" borderId="57" xfId="0" applyNumberFormat="1" applyFont="1" applyFill="1" applyBorder="1" applyAlignment="1" applyProtection="1">
      <alignment horizontal="center" vertical="center"/>
      <protection/>
    </xf>
    <xf numFmtId="49" fontId="28" fillId="33" borderId="57" xfId="0" applyNumberFormat="1" applyFont="1" applyFill="1" applyBorder="1" applyAlignment="1" applyProtection="1">
      <alignment horizontal="center" vertical="center"/>
      <protection/>
    </xf>
    <xf numFmtId="49" fontId="28" fillId="33" borderId="52" xfId="0" applyNumberFormat="1" applyFont="1" applyFill="1" applyBorder="1" applyAlignment="1" applyProtection="1">
      <alignment horizontal="center" vertical="center"/>
      <protection/>
    </xf>
    <xf numFmtId="49" fontId="87" fillId="0" borderId="0" xfId="0" applyNumberFormat="1" applyFont="1" applyFill="1" applyBorder="1" applyAlignment="1" applyProtection="1">
      <alignment horizontal="center" vertical="center"/>
      <protection/>
    </xf>
    <xf numFmtId="196" fontId="88" fillId="0" borderId="0" xfId="0" applyNumberFormat="1" applyFont="1" applyFill="1" applyBorder="1" applyAlignment="1" applyProtection="1">
      <alignment vertical="center"/>
      <protection/>
    </xf>
    <xf numFmtId="196" fontId="88" fillId="0" borderId="10" xfId="0" applyNumberFormat="1" applyFont="1" applyFill="1" applyBorder="1" applyAlignment="1" applyProtection="1">
      <alignment vertical="center"/>
      <protection/>
    </xf>
    <xf numFmtId="198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49" fontId="8" fillId="33" borderId="40" xfId="0" applyNumberFormat="1" applyFont="1" applyFill="1" applyBorder="1" applyAlignment="1" applyProtection="1">
      <alignment horizontal="center" vertical="center"/>
      <protection/>
    </xf>
    <xf numFmtId="49" fontId="8" fillId="33" borderId="73" xfId="0" applyNumberFormat="1" applyFont="1" applyFill="1" applyBorder="1" applyAlignment="1">
      <alignment vertical="center" wrapText="1"/>
    </xf>
    <xf numFmtId="1" fontId="6" fillId="33" borderId="53" xfId="0" applyNumberFormat="1" applyFont="1" applyFill="1" applyBorder="1" applyAlignment="1">
      <alignment horizontal="center" vertical="center" wrapText="1"/>
    </xf>
    <xf numFmtId="1" fontId="8" fillId="33" borderId="49" xfId="0" applyNumberFormat="1" applyFont="1" applyFill="1" applyBorder="1" applyAlignment="1">
      <alignment horizontal="center" vertical="center" wrapText="1"/>
    </xf>
    <xf numFmtId="1" fontId="8" fillId="33" borderId="69" xfId="0" applyNumberFormat="1" applyFont="1" applyFill="1" applyBorder="1" applyAlignment="1">
      <alignment horizontal="center" vertical="center" wrapText="1"/>
    </xf>
    <xf numFmtId="198" fontId="8" fillId="33" borderId="40" xfId="0" applyNumberFormat="1" applyFont="1" applyFill="1" applyBorder="1" applyAlignment="1" applyProtection="1">
      <alignment horizontal="center" vertical="center"/>
      <protection/>
    </xf>
    <xf numFmtId="197" fontId="8" fillId="33" borderId="53" xfId="0" applyNumberFormat="1" applyFont="1" applyFill="1" applyBorder="1" applyAlignment="1" applyProtection="1">
      <alignment horizontal="center" vertical="center"/>
      <protection/>
    </xf>
    <xf numFmtId="1" fontId="8" fillId="33" borderId="49" xfId="0" applyNumberFormat="1" applyFont="1" applyFill="1" applyBorder="1" applyAlignment="1" applyProtection="1">
      <alignment horizontal="center" vertical="center"/>
      <protection/>
    </xf>
    <xf numFmtId="49" fontId="6" fillId="33" borderId="49" xfId="0" applyNumberFormat="1" applyFont="1" applyFill="1" applyBorder="1" applyAlignment="1">
      <alignment horizontal="center" vertical="center" wrapText="1"/>
    </xf>
    <xf numFmtId="1" fontId="8" fillId="33" borderId="69" xfId="0" applyNumberFormat="1" applyFont="1" applyFill="1" applyBorder="1" applyAlignment="1">
      <alignment horizontal="center" vertical="center"/>
    </xf>
    <xf numFmtId="49" fontId="8" fillId="33" borderId="50" xfId="0" applyNumberFormat="1" applyFont="1" applyFill="1" applyBorder="1" applyAlignment="1" applyProtection="1">
      <alignment horizontal="center" vertical="center"/>
      <protection/>
    </xf>
    <xf numFmtId="49" fontId="28" fillId="33" borderId="50" xfId="0" applyNumberFormat="1" applyFont="1" applyFill="1" applyBorder="1" applyAlignment="1" applyProtection="1">
      <alignment horizontal="center" vertical="center"/>
      <protection/>
    </xf>
    <xf numFmtId="49" fontId="28" fillId="33" borderId="40" xfId="0" applyNumberFormat="1" applyFont="1" applyFill="1" applyBorder="1" applyAlignment="1" applyProtection="1">
      <alignment horizontal="center" vertical="center"/>
      <protection/>
    </xf>
    <xf numFmtId="196" fontId="6" fillId="0" borderId="49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96" fontId="12" fillId="33" borderId="10" xfId="0" applyNumberFormat="1" applyFont="1" applyFill="1" applyBorder="1" applyAlignment="1" applyProtection="1">
      <alignment vertical="center" wrapText="1"/>
      <protection/>
    </xf>
    <xf numFmtId="196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196" fontId="12" fillId="33" borderId="10" xfId="0" applyNumberFormat="1" applyFont="1" applyFill="1" applyBorder="1" applyAlignment="1" applyProtection="1">
      <alignment vertical="center"/>
      <protection/>
    </xf>
    <xf numFmtId="196" fontId="12" fillId="0" borderId="10" xfId="0" applyNumberFormat="1" applyFont="1" applyFill="1" applyBorder="1" applyAlignment="1" applyProtection="1">
      <alignment vertical="center"/>
      <protection/>
    </xf>
    <xf numFmtId="1" fontId="2" fillId="37" borderId="27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 applyProtection="1">
      <alignment horizontal="center" vertical="center"/>
      <protection/>
    </xf>
    <xf numFmtId="1" fontId="2" fillId="37" borderId="54" xfId="0" applyNumberFormat="1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 applyProtection="1">
      <alignment horizontal="center" vertical="center"/>
      <protection/>
    </xf>
    <xf numFmtId="196" fontId="14" fillId="0" borderId="0" xfId="0" applyNumberFormat="1" applyFont="1" applyFill="1" applyBorder="1" applyAlignment="1" applyProtection="1">
      <alignment horizontal="right"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205" fontId="15" fillId="33" borderId="20" xfId="0" applyNumberFormat="1" applyFont="1" applyFill="1" applyBorder="1" applyAlignment="1" applyProtection="1">
      <alignment horizontal="center" vertical="center"/>
      <protection/>
    </xf>
    <xf numFmtId="205" fontId="15" fillId="33" borderId="16" xfId="0" applyNumberFormat="1" applyFont="1" applyFill="1" applyBorder="1" applyAlignment="1" applyProtection="1">
      <alignment horizontal="center" vertical="center"/>
      <protection/>
    </xf>
    <xf numFmtId="205" fontId="15" fillId="33" borderId="31" xfId="0" applyNumberFormat="1" applyFont="1" applyFill="1" applyBorder="1" applyAlignment="1" applyProtection="1">
      <alignment horizontal="center" vertical="center"/>
      <protection/>
    </xf>
    <xf numFmtId="205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33" borderId="17" xfId="0" applyNumberFormat="1" applyFont="1" applyFill="1" applyBorder="1" applyAlignment="1" applyProtection="1">
      <alignment horizontal="center" vertical="center"/>
      <protection/>
    </xf>
    <xf numFmtId="0" fontId="14" fillId="33" borderId="9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15" fillId="33" borderId="37" xfId="0" applyNumberFormat="1" applyFont="1" applyFill="1" applyBorder="1" applyAlignment="1" applyProtection="1">
      <alignment horizontal="center" vertical="center"/>
      <protection/>
    </xf>
    <xf numFmtId="49" fontId="15" fillId="33" borderId="60" xfId="0" applyNumberFormat="1" applyFont="1" applyFill="1" applyBorder="1" applyAlignment="1">
      <alignment vertical="center" wrapText="1"/>
    </xf>
    <xf numFmtId="1" fontId="15" fillId="33" borderId="12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15" fillId="33" borderId="14" xfId="0" applyNumberFormat="1" applyFont="1" applyFill="1" applyBorder="1" applyAlignment="1">
      <alignment horizontal="center" vertical="center" wrapText="1"/>
    </xf>
    <xf numFmtId="198" fontId="15" fillId="33" borderId="60" xfId="0" applyNumberFormat="1" applyFont="1" applyFill="1" applyBorder="1" applyAlignment="1" applyProtection="1">
      <alignment horizontal="center" vertical="center"/>
      <protection/>
    </xf>
    <xf numFmtId="1" fontId="15" fillId="33" borderId="48" xfId="0" applyNumberFormat="1" applyFont="1" applyFill="1" applyBorder="1" applyAlignment="1" applyProtection="1">
      <alignment horizontal="center" vertical="center"/>
      <protection/>
    </xf>
    <xf numFmtId="1" fontId="15" fillId="33" borderId="11" xfId="0" applyNumberFormat="1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205" fontId="14" fillId="33" borderId="12" xfId="0" applyNumberFormat="1" applyFont="1" applyFill="1" applyBorder="1" applyAlignment="1" applyProtection="1">
      <alignment horizontal="center" vertical="center"/>
      <protection/>
    </xf>
    <xf numFmtId="205" fontId="14" fillId="33" borderId="27" xfId="0" applyNumberFormat="1" applyFont="1" applyFill="1" applyBorder="1" applyAlignment="1" applyProtection="1">
      <alignment horizontal="center" vertical="center"/>
      <protection/>
    </xf>
    <xf numFmtId="205" fontId="14" fillId="33" borderId="60" xfId="0" applyNumberFormat="1" applyFont="1" applyFill="1" applyBorder="1" applyAlignment="1" applyProtection="1">
      <alignment horizontal="center" vertical="center"/>
      <protection/>
    </xf>
    <xf numFmtId="205" fontId="14" fillId="33" borderId="10" xfId="0" applyNumberFormat="1" applyFont="1" applyFill="1" applyBorder="1" applyAlignment="1" applyProtection="1">
      <alignment horizontal="center" vertical="center"/>
      <protection/>
    </xf>
    <xf numFmtId="205" fontId="14" fillId="0" borderId="0" xfId="0" applyNumberFormat="1" applyFont="1" applyFill="1" applyBorder="1" applyAlignment="1" applyProtection="1">
      <alignment horizontal="center" vertical="center"/>
      <protection/>
    </xf>
    <xf numFmtId="203" fontId="14" fillId="0" borderId="0" xfId="0" applyNumberFormat="1" applyFont="1" applyFill="1" applyBorder="1" applyAlignment="1" applyProtection="1">
      <alignment horizontal="right" vertical="center"/>
      <protection/>
    </xf>
    <xf numFmtId="203" fontId="15" fillId="0" borderId="0" xfId="0" applyNumberFormat="1" applyFont="1" applyFill="1" applyBorder="1" applyAlignment="1" applyProtection="1">
      <alignment vertical="center"/>
      <protection/>
    </xf>
    <xf numFmtId="49" fontId="15" fillId="33" borderId="38" xfId="0" applyNumberFormat="1" applyFont="1" applyFill="1" applyBorder="1" applyAlignment="1" applyProtection="1">
      <alignment horizontal="center" vertical="center"/>
      <protection/>
    </xf>
    <xf numFmtId="49" fontId="15" fillId="33" borderId="92" xfId="0" applyNumberFormat="1" applyFont="1" applyFill="1" applyBorder="1" applyAlignment="1">
      <alignment vertical="center" wrapText="1"/>
    </xf>
    <xf numFmtId="1" fontId="15" fillId="33" borderId="51" xfId="0" applyNumberFormat="1" applyFont="1" applyFill="1" applyBorder="1" applyAlignment="1">
      <alignment horizontal="center" vertical="center" wrapText="1"/>
    </xf>
    <xf numFmtId="1" fontId="15" fillId="33" borderId="23" xfId="0" applyNumberFormat="1" applyFont="1" applyFill="1" applyBorder="1" applyAlignment="1">
      <alignment horizontal="center" vertical="center" wrapText="1"/>
    </xf>
    <xf numFmtId="1" fontId="15" fillId="33" borderId="67" xfId="0" applyNumberFormat="1" applyFont="1" applyFill="1" applyBorder="1" applyAlignment="1">
      <alignment horizontal="center" vertical="center" wrapText="1"/>
    </xf>
    <xf numFmtId="198" fontId="15" fillId="33" borderId="38" xfId="0" applyNumberFormat="1" applyFont="1" applyFill="1" applyBorder="1" applyAlignment="1" applyProtection="1">
      <alignment horizontal="center" vertical="center"/>
      <protection/>
    </xf>
    <xf numFmtId="197" fontId="15" fillId="33" borderId="51" xfId="0" applyNumberFormat="1" applyFont="1" applyFill="1" applyBorder="1" applyAlignment="1" applyProtection="1">
      <alignment horizontal="center" vertical="center"/>
      <protection/>
    </xf>
    <xf numFmtId="1" fontId="15" fillId="33" borderId="23" xfId="0" applyNumberFormat="1" applyFont="1" applyFill="1" applyBorder="1" applyAlignment="1" applyProtection="1">
      <alignment horizontal="center" vertical="center"/>
      <protection/>
    </xf>
    <xf numFmtId="1" fontId="15" fillId="33" borderId="23" xfId="0" applyNumberFormat="1" applyFont="1" applyFill="1" applyBorder="1" applyAlignment="1">
      <alignment horizontal="center" vertical="center"/>
    </xf>
    <xf numFmtId="1" fontId="15" fillId="33" borderId="28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 applyProtection="1">
      <alignment horizontal="center" vertical="center"/>
      <protection/>
    </xf>
    <xf numFmtId="49" fontId="29" fillId="33" borderId="22" xfId="0" applyNumberFormat="1" applyFont="1" applyFill="1" applyBorder="1" applyAlignment="1" applyProtection="1">
      <alignment horizontal="center" vertical="center"/>
      <protection/>
    </xf>
    <xf numFmtId="49" fontId="29" fillId="33" borderId="30" xfId="0" applyNumberFormat="1" applyFont="1" applyFill="1" applyBorder="1" applyAlignment="1" applyProtection="1">
      <alignment horizontal="center" vertical="center"/>
      <protection/>
    </xf>
    <xf numFmtId="49" fontId="29" fillId="33" borderId="10" xfId="0" applyNumberFormat="1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206" fontId="14" fillId="0" borderId="0" xfId="0" applyNumberFormat="1" applyFont="1" applyFill="1" applyBorder="1" applyAlignment="1" applyProtection="1">
      <alignment horizontal="right" vertical="center"/>
      <protection/>
    </xf>
    <xf numFmtId="49" fontId="15" fillId="37" borderId="72" xfId="0" applyNumberFormat="1" applyFont="1" applyFill="1" applyBorder="1" applyAlignment="1">
      <alignment vertical="center" wrapText="1"/>
    </xf>
    <xf numFmtId="1" fontId="15" fillId="33" borderId="27" xfId="0" applyNumberFormat="1" applyFont="1" applyFill="1" applyBorder="1" applyAlignment="1">
      <alignment horizontal="center" vertical="center" wrapText="1"/>
    </xf>
    <xf numFmtId="1" fontId="15" fillId="33" borderId="31" xfId="0" applyNumberFormat="1" applyFont="1" applyFill="1" applyBorder="1" applyAlignment="1">
      <alignment horizontal="center" vertical="center" wrapText="1"/>
    </xf>
    <xf numFmtId="198" fontId="15" fillId="33" borderId="37" xfId="0" applyNumberFormat="1" applyFont="1" applyFill="1" applyBorder="1" applyAlignment="1" applyProtection="1">
      <alignment horizontal="center" vertical="center"/>
      <protection/>
    </xf>
    <xf numFmtId="197" fontId="15" fillId="33" borderId="27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1" fontId="15" fillId="33" borderId="14" xfId="0" applyNumberFormat="1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 applyProtection="1">
      <alignment horizontal="center" vertical="center"/>
      <protection/>
    </xf>
    <xf numFmtId="49" fontId="14" fillId="33" borderId="12" xfId="0" applyNumberFormat="1" applyFont="1" applyFill="1" applyBorder="1" applyAlignment="1" applyProtection="1">
      <alignment horizontal="center" vertical="center"/>
      <protection/>
    </xf>
    <xf numFmtId="49" fontId="29" fillId="33" borderId="12" xfId="0" applyNumberFormat="1" applyFont="1" applyFill="1" applyBorder="1" applyAlignment="1" applyProtection="1">
      <alignment horizontal="center" vertical="center"/>
      <protection/>
    </xf>
    <xf numFmtId="49" fontId="29" fillId="33" borderId="29" xfId="0" applyNumberFormat="1" applyFont="1" applyFill="1" applyBorder="1" applyAlignment="1" applyProtection="1">
      <alignment horizontal="center" vertical="center"/>
      <protection/>
    </xf>
    <xf numFmtId="196" fontId="30" fillId="0" borderId="0" xfId="0" applyNumberFormat="1" applyFont="1" applyFill="1" applyBorder="1" applyAlignment="1" applyProtection="1">
      <alignment vertical="center"/>
      <protection/>
    </xf>
    <xf numFmtId="49" fontId="15" fillId="33" borderId="40" xfId="0" applyNumberFormat="1" applyFont="1" applyFill="1" applyBorder="1" applyAlignment="1" applyProtection="1">
      <alignment horizontal="center" vertical="center"/>
      <protection/>
    </xf>
    <xf numFmtId="49" fontId="15" fillId="33" borderId="73" xfId="0" applyNumberFormat="1" applyFont="1" applyFill="1" applyBorder="1" applyAlignment="1">
      <alignment vertical="center" wrapText="1"/>
    </xf>
    <xf numFmtId="1" fontId="15" fillId="33" borderId="53" xfId="0" applyNumberFormat="1" applyFont="1" applyFill="1" applyBorder="1" applyAlignment="1">
      <alignment horizontal="center" vertical="center" wrapText="1"/>
    </xf>
    <xf numFmtId="1" fontId="15" fillId="33" borderId="49" xfId="0" applyNumberFormat="1" applyFont="1" applyFill="1" applyBorder="1" applyAlignment="1">
      <alignment horizontal="center" vertical="center" wrapText="1"/>
    </xf>
    <xf numFmtId="1" fontId="15" fillId="33" borderId="69" xfId="0" applyNumberFormat="1" applyFont="1" applyFill="1" applyBorder="1" applyAlignment="1">
      <alignment horizontal="center" vertical="center" wrapText="1"/>
    </xf>
    <xf numFmtId="198" fontId="15" fillId="33" borderId="40" xfId="0" applyNumberFormat="1" applyFont="1" applyFill="1" applyBorder="1" applyAlignment="1" applyProtection="1">
      <alignment horizontal="center" vertical="center"/>
      <protection/>
    </xf>
    <xf numFmtId="197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49" xfId="0" applyNumberFormat="1" applyFont="1" applyFill="1" applyBorder="1" applyAlignment="1" applyProtection="1">
      <alignment horizontal="center" vertical="center"/>
      <protection/>
    </xf>
    <xf numFmtId="49" fontId="15" fillId="33" borderId="49" xfId="0" applyNumberFormat="1" applyFont="1" applyFill="1" applyBorder="1" applyAlignment="1">
      <alignment horizontal="center" vertical="center" wrapText="1"/>
    </xf>
    <xf numFmtId="1" fontId="15" fillId="33" borderId="65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 applyProtection="1">
      <alignment horizontal="center" vertical="center"/>
      <protection/>
    </xf>
    <xf numFmtId="49" fontId="29" fillId="33" borderId="50" xfId="0" applyNumberFormat="1" applyFont="1" applyFill="1" applyBorder="1" applyAlignment="1" applyProtection="1">
      <alignment horizontal="center" vertical="center"/>
      <protection/>
    </xf>
    <xf numFmtId="49" fontId="29" fillId="33" borderId="74" xfId="0" applyNumberFormat="1" applyFont="1" applyFill="1" applyBorder="1" applyAlignment="1" applyProtection="1">
      <alignment horizontal="center" vertical="center"/>
      <protection/>
    </xf>
    <xf numFmtId="49" fontId="29" fillId="33" borderId="49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196" fontId="30" fillId="33" borderId="10" xfId="0" applyNumberFormat="1" applyFont="1" applyFill="1" applyBorder="1" applyAlignment="1" applyProtection="1">
      <alignment vertical="center" wrapText="1"/>
      <protection/>
    </xf>
    <xf numFmtId="196" fontId="30" fillId="33" borderId="10" xfId="0" applyNumberFormat="1" applyFont="1" applyFill="1" applyBorder="1" applyAlignment="1" applyProtection="1">
      <alignment horizontal="center" vertical="center" wrapText="1"/>
      <protection/>
    </xf>
    <xf numFmtId="0" fontId="30" fillId="33" borderId="10" xfId="0" applyNumberFormat="1" applyFont="1" applyFill="1" applyBorder="1" applyAlignment="1" applyProtection="1">
      <alignment horizontal="center" vertical="center" wrapText="1"/>
      <protection/>
    </xf>
    <xf numFmtId="196" fontId="30" fillId="33" borderId="10" xfId="0" applyNumberFormat="1" applyFont="1" applyFill="1" applyBorder="1" applyAlignment="1" applyProtection="1">
      <alignment vertical="center"/>
      <protection/>
    </xf>
    <xf numFmtId="1" fontId="6" fillId="0" borderId="31" xfId="54" applyNumberFormat="1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27" xfId="54" applyFont="1" applyBorder="1" applyAlignment="1">
      <alignment horizontal="center" vertical="center" wrapText="1"/>
      <protection/>
    </xf>
    <xf numFmtId="1" fontId="18" fillId="0" borderId="60" xfId="54" applyNumberFormat="1" applyFont="1" applyBorder="1" applyAlignment="1">
      <alignment horizontal="center" vertical="center" wrapText="1"/>
      <protection/>
    </xf>
    <xf numFmtId="1" fontId="18" fillId="0" borderId="27" xfId="54" applyNumberFormat="1" applyFont="1" applyBorder="1" applyAlignment="1">
      <alignment horizontal="center" vertical="center" wrapText="1"/>
      <protection/>
    </xf>
    <xf numFmtId="1" fontId="6" fillId="0" borderId="31" xfId="54" applyNumberFormat="1" applyFont="1" applyBorder="1" applyAlignment="1">
      <alignment horizontal="center" wrapText="1"/>
      <protection/>
    </xf>
    <xf numFmtId="1" fontId="0" fillId="0" borderId="60" xfId="0" applyNumberFormat="1" applyBorder="1" applyAlignment="1">
      <alignment horizontal="center" wrapText="1"/>
    </xf>
    <xf numFmtId="1" fontId="0" fillId="0" borderId="27" xfId="0" applyNumberFormat="1" applyBorder="1" applyAlignment="1">
      <alignment horizontal="center" wrapText="1"/>
    </xf>
    <xf numFmtId="0" fontId="7" fillId="0" borderId="69" xfId="53" applyFont="1" applyBorder="1" applyAlignment="1">
      <alignment horizontal="center" vertical="center" wrapText="1"/>
      <protection/>
    </xf>
    <xf numFmtId="0" fontId="7" fillId="0" borderId="63" xfId="53" applyFont="1" applyBorder="1" applyAlignment="1">
      <alignment horizontal="center" vertical="center" wrapText="1"/>
      <protection/>
    </xf>
    <xf numFmtId="0" fontId="7" fillId="0" borderId="53" xfId="53" applyFont="1" applyBorder="1" applyAlignment="1">
      <alignment horizontal="center" vertical="center" wrapText="1"/>
      <protection/>
    </xf>
    <xf numFmtId="0" fontId="7" fillId="0" borderId="7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56" xfId="53" applyFont="1" applyBorder="1" applyAlignment="1">
      <alignment horizontal="center" vertical="center" wrapText="1"/>
      <protection/>
    </xf>
    <xf numFmtId="0" fontId="7" fillId="0" borderId="68" xfId="53" applyFont="1" applyBorder="1" applyAlignment="1">
      <alignment horizontal="center" vertical="center" wrapText="1"/>
      <protection/>
    </xf>
    <xf numFmtId="0" fontId="7" fillId="0" borderId="6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198" fontId="6" fillId="0" borderId="31" xfId="54" applyNumberFormat="1" applyFont="1" applyBorder="1" applyAlignment="1">
      <alignment horizontal="center" wrapText="1"/>
      <protection/>
    </xf>
    <xf numFmtId="0" fontId="18" fillId="0" borderId="60" xfId="54" applyFont="1" applyBorder="1" applyAlignment="1">
      <alignment horizontal="center" wrapText="1"/>
      <protection/>
    </xf>
    <xf numFmtId="0" fontId="18" fillId="0" borderId="27" xfId="54" applyFont="1" applyBorder="1" applyAlignment="1">
      <alignment horizontal="center" wrapText="1"/>
      <protection/>
    </xf>
    <xf numFmtId="0" fontId="6" fillId="0" borderId="31" xfId="54" applyFont="1" applyBorder="1" applyAlignment="1">
      <alignment horizontal="center" wrapText="1"/>
      <protection/>
    </xf>
    <xf numFmtId="0" fontId="0" fillId="0" borderId="6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" fontId="18" fillId="0" borderId="60" xfId="54" applyNumberFormat="1" applyFont="1" applyBorder="1" applyAlignment="1">
      <alignment horizontal="center" wrapText="1"/>
      <protection/>
    </xf>
    <xf numFmtId="1" fontId="18" fillId="0" borderId="27" xfId="54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5" fillId="0" borderId="0" xfId="5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wrapText="1"/>
    </xf>
    <xf numFmtId="0" fontId="6" fillId="0" borderId="107" xfId="54" applyFont="1" applyBorder="1" applyAlignment="1">
      <alignment horizontal="center" wrapText="1"/>
      <protection/>
    </xf>
    <xf numFmtId="0" fontId="18" fillId="0" borderId="108" xfId="54" applyFont="1" applyBorder="1" applyAlignment="1">
      <alignment horizontal="center" wrapText="1"/>
      <protection/>
    </xf>
    <xf numFmtId="0" fontId="6" fillId="0" borderId="108" xfId="54" applyFont="1" applyBorder="1" applyAlignment="1">
      <alignment horizontal="center" wrapText="1"/>
      <protection/>
    </xf>
    <xf numFmtId="0" fontId="18" fillId="0" borderId="109" xfId="54" applyFont="1" applyBorder="1" applyAlignment="1">
      <alignment horizont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6" fillId="0" borderId="60" xfId="54" applyFont="1" applyBorder="1" applyAlignment="1">
      <alignment wrapText="1"/>
      <protection/>
    </xf>
    <xf numFmtId="0" fontId="6" fillId="0" borderId="27" xfId="54" applyFont="1" applyBorder="1" applyAlignment="1">
      <alignment wrapText="1"/>
      <protection/>
    </xf>
    <xf numFmtId="0" fontId="6" fillId="0" borderId="31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108" xfId="54" applyFont="1" applyBorder="1" applyAlignment="1">
      <alignment horizontal="center" vertical="center" wrapText="1"/>
      <protection/>
    </xf>
    <xf numFmtId="0" fontId="18" fillId="0" borderId="108" xfId="54" applyFont="1" applyBorder="1" applyAlignment="1">
      <alignment horizontal="center" vertical="center" wrapText="1"/>
      <protection/>
    </xf>
    <xf numFmtId="0" fontId="18" fillId="0" borderId="109" xfId="54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9" fontId="15" fillId="0" borderId="0" xfId="53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0" xfId="54" applyFont="1" applyBorder="1" applyAlignment="1">
      <alignment vertical="center" wrapText="1"/>
      <protection/>
    </xf>
    <xf numFmtId="0" fontId="18" fillId="0" borderId="27" xfId="54" applyFont="1" applyBorder="1" applyAlignment="1">
      <alignment vertical="center" wrapText="1"/>
      <protection/>
    </xf>
    <xf numFmtId="1" fontId="8" fillId="0" borderId="31" xfId="53" applyNumberFormat="1" applyFont="1" applyBorder="1" applyAlignment="1">
      <alignment horizontal="center" vertical="center" wrapText="1"/>
      <protection/>
    </xf>
    <xf numFmtId="1" fontId="6" fillId="0" borderId="60" xfId="54" applyNumberFormat="1" applyFont="1" applyBorder="1" applyAlignment="1">
      <alignment wrapText="1"/>
      <protection/>
    </xf>
    <xf numFmtId="1" fontId="6" fillId="0" borderId="27" xfId="54" applyNumberFormat="1" applyFont="1" applyBorder="1" applyAlignment="1">
      <alignment wrapText="1"/>
      <protection/>
    </xf>
    <xf numFmtId="0" fontId="6" fillId="0" borderId="107" xfId="54" applyFont="1" applyBorder="1" applyAlignment="1">
      <alignment horizontal="center" vertical="center" wrapText="1"/>
      <protection/>
    </xf>
    <xf numFmtId="1" fontId="6" fillId="0" borderId="108" xfId="54" applyNumberFormat="1" applyFont="1" applyBorder="1" applyAlignment="1">
      <alignment horizontal="center" wrapText="1"/>
      <protection/>
    </xf>
    <xf numFmtId="1" fontId="18" fillId="0" borderId="108" xfId="54" applyNumberFormat="1" applyFont="1" applyBorder="1" applyAlignment="1">
      <alignment horizontal="center" wrapText="1"/>
      <protection/>
    </xf>
    <xf numFmtId="1" fontId="18" fillId="0" borderId="109" xfId="54" applyNumberFormat="1" applyFont="1" applyBorder="1" applyAlignment="1">
      <alignment horizontal="center" wrapText="1"/>
      <protection/>
    </xf>
    <xf numFmtId="1" fontId="6" fillId="0" borderId="31" xfId="53" applyNumberFormat="1" applyFont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6" fillId="0" borderId="110" xfId="54" applyNumberFormat="1" applyFont="1" applyBorder="1" applyAlignment="1">
      <alignment horizontal="center" wrapText="1"/>
      <protection/>
    </xf>
    <xf numFmtId="1" fontId="18" fillId="0" borderId="110" xfId="54" applyNumberFormat="1" applyFont="1" applyBorder="1" applyAlignment="1">
      <alignment horizontal="center" wrapText="1"/>
      <protection/>
    </xf>
    <xf numFmtId="1" fontId="18" fillId="0" borderId="111" xfId="54" applyNumberFormat="1" applyFont="1" applyBorder="1" applyAlignment="1">
      <alignment horizontal="center" wrapText="1"/>
      <protection/>
    </xf>
    <xf numFmtId="0" fontId="16" fillId="0" borderId="63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9" fillId="0" borderId="69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112" xfId="54" applyFont="1" applyBorder="1" applyAlignment="1">
      <alignment horizontal="center" vertical="center" wrapText="1"/>
      <protection/>
    </xf>
    <xf numFmtId="0" fontId="18" fillId="0" borderId="110" xfId="54" applyFont="1" applyBorder="1" applyAlignment="1">
      <alignment horizontal="center" vertical="center" wrapText="1"/>
      <protection/>
    </xf>
    <xf numFmtId="0" fontId="20" fillId="0" borderId="3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6" fillId="0" borderId="63" xfId="0" applyFont="1" applyBorder="1" applyAlignment="1">
      <alignment wrapText="1"/>
    </xf>
    <xf numFmtId="0" fontId="16" fillId="0" borderId="53" xfId="0" applyFont="1" applyBorder="1" applyAlignment="1">
      <alignment wrapText="1"/>
    </xf>
    <xf numFmtId="0" fontId="16" fillId="0" borderId="70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16" fillId="0" borderId="68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196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71" xfId="0" applyNumberFormat="1" applyFont="1" applyFill="1" applyBorder="1" applyAlignment="1" applyProtection="1">
      <alignment horizontal="center" vertical="center" wrapText="1"/>
      <protection/>
    </xf>
    <xf numFmtId="49" fontId="10" fillId="33" borderId="9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72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92" xfId="0" applyNumberFormat="1" applyFont="1" applyFill="1" applyBorder="1" applyAlignment="1" applyProtection="1">
      <alignment horizontal="center" vertical="center"/>
      <protection/>
    </xf>
    <xf numFmtId="1" fontId="7" fillId="36" borderId="35" xfId="0" applyNumberFormat="1" applyFont="1" applyFill="1" applyBorder="1" applyAlignment="1" applyProtection="1">
      <alignment horizontal="center" vertical="center"/>
      <protection/>
    </xf>
    <xf numFmtId="1" fontId="7" fillId="36" borderId="77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>
      <alignment horizontal="center" vertical="center" wrapText="1"/>
    </xf>
    <xf numFmtId="0" fontId="2" fillId="33" borderId="92" xfId="0" applyNumberFormat="1" applyFont="1" applyFill="1" applyBorder="1" applyAlignment="1">
      <alignment horizontal="center" vertical="center" wrapText="1"/>
    </xf>
    <xf numFmtId="1" fontId="7" fillId="36" borderId="101" xfId="0" applyNumberFormat="1" applyFont="1" applyFill="1" applyBorder="1" applyAlignment="1" applyProtection="1">
      <alignment horizontal="center" vertical="center"/>
      <protection/>
    </xf>
    <xf numFmtId="49" fontId="10" fillId="33" borderId="21" xfId="0" applyNumberFormat="1" applyFont="1" applyFill="1" applyBorder="1" applyAlignment="1" applyProtection="1">
      <alignment horizontal="center" vertical="center"/>
      <protection/>
    </xf>
    <xf numFmtId="49" fontId="10" fillId="33" borderId="33" xfId="0" applyNumberFormat="1" applyFont="1" applyFill="1" applyBorder="1" applyAlignment="1" applyProtection="1">
      <alignment horizontal="center" vertical="center"/>
      <protection/>
    </xf>
    <xf numFmtId="49" fontId="10" fillId="33" borderId="31" xfId="0" applyNumberFormat="1" applyFont="1" applyFill="1" applyBorder="1" applyAlignment="1" applyProtection="1">
      <alignment horizontal="center" vertical="center"/>
      <protection/>
    </xf>
    <xf numFmtId="49" fontId="10" fillId="33" borderId="72" xfId="0" applyNumberFormat="1" applyFont="1" applyFill="1" applyBorder="1" applyAlignment="1" applyProtection="1">
      <alignment horizontal="center" vertical="center"/>
      <protection/>
    </xf>
    <xf numFmtId="49" fontId="10" fillId="33" borderId="104" xfId="0" applyNumberFormat="1" applyFont="1" applyFill="1" applyBorder="1" applyAlignment="1" applyProtection="1">
      <alignment horizontal="center" vertical="center"/>
      <protection/>
    </xf>
    <xf numFmtId="49" fontId="10" fillId="33" borderId="96" xfId="0" applyNumberFormat="1" applyFont="1" applyFill="1" applyBorder="1" applyAlignment="1" applyProtection="1">
      <alignment horizontal="center" vertical="center"/>
      <protection/>
    </xf>
    <xf numFmtId="49" fontId="7" fillId="33" borderId="91" xfId="0" applyNumberFormat="1" applyFont="1" applyFill="1" applyBorder="1" applyAlignment="1" applyProtection="1">
      <alignment horizontal="center" vertical="center"/>
      <protection/>
    </xf>
    <xf numFmtId="49" fontId="7" fillId="33" borderId="101" xfId="0" applyNumberFormat="1" applyFont="1" applyFill="1" applyBorder="1" applyAlignment="1" applyProtection="1">
      <alignment horizontal="center" vertical="center"/>
      <protection/>
    </xf>
    <xf numFmtId="49" fontId="7" fillId="36" borderId="91" xfId="0" applyNumberFormat="1" applyFont="1" applyFill="1" applyBorder="1" applyAlignment="1" applyProtection="1">
      <alignment horizontal="center" vertical="center"/>
      <protection/>
    </xf>
    <xf numFmtId="49" fontId="7" fillId="36" borderId="101" xfId="0" applyNumberFormat="1" applyFont="1" applyFill="1" applyBorder="1" applyAlignment="1" applyProtection="1">
      <alignment horizontal="center" vertical="center"/>
      <protection/>
    </xf>
    <xf numFmtId="49" fontId="10" fillId="33" borderId="68" xfId="0" applyNumberFormat="1" applyFont="1" applyFill="1" applyBorder="1" applyAlignment="1" applyProtection="1">
      <alignment horizontal="center" vertical="center"/>
      <protection/>
    </xf>
    <xf numFmtId="49" fontId="10" fillId="33" borderId="94" xfId="0" applyNumberFormat="1" applyFont="1" applyFill="1" applyBorder="1" applyAlignment="1" applyProtection="1">
      <alignment horizontal="center" vertical="center"/>
      <protection/>
    </xf>
    <xf numFmtId="49" fontId="7" fillId="33" borderId="71" xfId="0" applyNumberFormat="1" applyFont="1" applyFill="1" applyBorder="1" applyAlignment="1" applyProtection="1">
      <alignment horizontal="center" vertical="center"/>
      <protection/>
    </xf>
    <xf numFmtId="49" fontId="7" fillId="33" borderId="93" xfId="0" applyNumberFormat="1" applyFont="1" applyFill="1" applyBorder="1" applyAlignment="1" applyProtection="1">
      <alignment horizontal="center" vertical="center"/>
      <protection/>
    </xf>
    <xf numFmtId="49" fontId="7" fillId="33" borderId="86" xfId="0" applyNumberFormat="1" applyFont="1" applyFill="1" applyBorder="1" applyAlignment="1">
      <alignment horizontal="center" vertical="center"/>
    </xf>
    <xf numFmtId="49" fontId="7" fillId="33" borderId="113" xfId="0" applyNumberFormat="1" applyFont="1" applyFill="1" applyBorder="1" applyAlignment="1">
      <alignment horizontal="center" vertical="center"/>
    </xf>
    <xf numFmtId="49" fontId="7" fillId="36" borderId="104" xfId="0" applyNumberFormat="1" applyFont="1" applyFill="1" applyBorder="1" applyAlignment="1">
      <alignment horizontal="center" vertical="center"/>
    </xf>
    <xf numFmtId="49" fontId="7" fillId="36" borderId="101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horizontal="center" vertical="center"/>
      <protection/>
    </xf>
    <xf numFmtId="49" fontId="7" fillId="33" borderId="6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49" fontId="7" fillId="33" borderId="72" xfId="0" applyNumberFormat="1" applyFont="1" applyFill="1" applyBorder="1" applyAlignment="1" applyProtection="1">
      <alignment horizontal="center" vertical="center"/>
      <protection/>
    </xf>
    <xf numFmtId="49" fontId="7" fillId="33" borderId="67" xfId="0" applyNumberFormat="1" applyFont="1" applyFill="1" applyBorder="1" applyAlignment="1" applyProtection="1">
      <alignment horizontal="center" vertical="center"/>
      <protection/>
    </xf>
    <xf numFmtId="49" fontId="7" fillId="33" borderId="92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49" fontId="7" fillId="33" borderId="71" xfId="0" applyNumberFormat="1" applyFont="1" applyFill="1" applyBorder="1" applyAlignment="1">
      <alignment horizontal="center" vertical="center"/>
    </xf>
    <xf numFmtId="49" fontId="7" fillId="33" borderId="93" xfId="0" applyNumberFormat="1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 wrapText="1"/>
    </xf>
    <xf numFmtId="0" fontId="18" fillId="33" borderId="62" xfId="0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49" fontId="7" fillId="33" borderId="114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 applyProtection="1">
      <alignment horizontal="center" vertical="center"/>
      <protection/>
    </xf>
    <xf numFmtId="203" fontId="7" fillId="33" borderId="10" xfId="0" applyNumberFormat="1" applyFont="1" applyFill="1" applyBorder="1" applyAlignment="1" applyProtection="1">
      <alignment horizontal="center" vertical="center" wrapText="1"/>
      <protection/>
    </xf>
    <xf numFmtId="203" fontId="8" fillId="33" borderId="68" xfId="0" applyNumberFormat="1" applyFont="1" applyFill="1" applyBorder="1" applyAlignment="1" applyProtection="1">
      <alignment horizontal="center" vertical="center" wrapText="1"/>
      <protection/>
    </xf>
    <xf numFmtId="203" fontId="0" fillId="33" borderId="62" xfId="0" applyNumberFormat="1" applyFont="1" applyFill="1" applyBorder="1" applyAlignment="1">
      <alignment horizontal="center" vertical="center" wrapText="1"/>
    </xf>
    <xf numFmtId="203" fontId="0" fillId="33" borderId="54" xfId="0" applyNumberFormat="1" applyFont="1" applyFill="1" applyBorder="1" applyAlignment="1">
      <alignment horizontal="center" vertical="center" wrapText="1"/>
    </xf>
    <xf numFmtId="198" fontId="8" fillId="33" borderId="68" xfId="0" applyNumberFormat="1" applyFont="1" applyFill="1" applyBorder="1" applyAlignment="1" applyProtection="1">
      <alignment horizontal="center" vertical="center" wrapText="1"/>
      <protection/>
    </xf>
    <xf numFmtId="198" fontId="0" fillId="33" borderId="62" xfId="0" applyNumberFormat="1" applyFont="1" applyFill="1" applyBorder="1" applyAlignment="1">
      <alignment horizontal="center" vertical="center" wrapText="1"/>
    </xf>
    <xf numFmtId="198" fontId="0" fillId="33" borderId="54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115" xfId="0" applyFont="1" applyFill="1" applyBorder="1" applyAlignment="1" applyProtection="1">
      <alignment horizontal="right" vertical="center"/>
      <protection/>
    </xf>
    <xf numFmtId="0" fontId="7" fillId="33" borderId="108" xfId="0" applyFont="1" applyFill="1" applyBorder="1" applyAlignment="1" applyProtection="1">
      <alignment horizontal="right" vertical="center"/>
      <protection/>
    </xf>
    <xf numFmtId="0" fontId="7" fillId="33" borderId="116" xfId="0" applyFont="1" applyFill="1" applyBorder="1" applyAlignment="1">
      <alignment horizontal="right" vertical="center"/>
    </xf>
    <xf numFmtId="0" fontId="7" fillId="33" borderId="117" xfId="0" applyFont="1" applyFill="1" applyBorder="1" applyAlignment="1">
      <alignment horizontal="right" vertical="center"/>
    </xf>
    <xf numFmtId="0" fontId="2" fillId="33" borderId="11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204" fontId="7" fillId="33" borderId="91" xfId="0" applyNumberFormat="1" applyFont="1" applyFill="1" applyBorder="1" applyAlignment="1" applyProtection="1">
      <alignment horizontal="center" vertical="center" wrapText="1"/>
      <protection/>
    </xf>
    <xf numFmtId="204" fontId="7" fillId="33" borderId="103" xfId="0" applyNumberFormat="1" applyFont="1" applyFill="1" applyBorder="1" applyAlignment="1" applyProtection="1">
      <alignment horizontal="center" vertical="center" wrapText="1"/>
      <protection/>
    </xf>
    <xf numFmtId="204" fontId="7" fillId="33" borderId="77" xfId="0" applyNumberFormat="1" applyFont="1" applyFill="1" applyBorder="1" applyAlignment="1" applyProtection="1">
      <alignment horizontal="center" vertical="center" wrapText="1"/>
      <protection/>
    </xf>
    <xf numFmtId="0" fontId="7" fillId="33" borderId="119" xfId="0" applyFont="1" applyFill="1" applyBorder="1" applyAlignment="1" applyProtection="1">
      <alignment horizontal="right" vertical="center"/>
      <protection/>
    </xf>
    <xf numFmtId="0" fontId="7" fillId="33" borderId="120" xfId="0" applyFont="1" applyFill="1" applyBorder="1" applyAlignment="1" applyProtection="1">
      <alignment horizontal="right" vertical="center"/>
      <protection/>
    </xf>
    <xf numFmtId="204" fontId="2" fillId="33" borderId="47" xfId="0" applyNumberFormat="1" applyFont="1" applyFill="1" applyBorder="1" applyAlignment="1" applyProtection="1">
      <alignment horizontal="center" vertical="center"/>
      <protection/>
    </xf>
    <xf numFmtId="204" fontId="2" fillId="33" borderId="120" xfId="0" applyNumberFormat="1" applyFont="1" applyFill="1" applyBorder="1" applyAlignment="1" applyProtection="1">
      <alignment horizontal="center" vertical="center"/>
      <protection/>
    </xf>
    <xf numFmtId="204" fontId="2" fillId="33" borderId="15" xfId="0" applyNumberFormat="1" applyFont="1" applyFill="1" applyBorder="1" applyAlignment="1" applyProtection="1">
      <alignment horizontal="center" vertical="center"/>
      <protection/>
    </xf>
    <xf numFmtId="204" fontId="2" fillId="33" borderId="121" xfId="0" applyNumberFormat="1" applyFont="1" applyFill="1" applyBorder="1" applyAlignment="1" applyProtection="1">
      <alignment horizontal="center" vertical="center"/>
      <protection/>
    </xf>
    <xf numFmtId="204" fontId="2" fillId="33" borderId="117" xfId="0" applyNumberFormat="1" applyFont="1" applyFill="1" applyBorder="1" applyAlignment="1" applyProtection="1">
      <alignment horizontal="center" vertical="center"/>
      <protection/>
    </xf>
    <xf numFmtId="204" fontId="2" fillId="33" borderId="122" xfId="0" applyNumberFormat="1" applyFont="1" applyFill="1" applyBorder="1" applyAlignment="1" applyProtection="1">
      <alignment horizontal="center" vertical="center"/>
      <protection/>
    </xf>
    <xf numFmtId="204" fontId="2" fillId="33" borderId="123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70" xfId="0" applyFont="1" applyFill="1" applyBorder="1" applyAlignment="1">
      <alignment horizontal="center" vertical="center" textRotation="90" wrapText="1"/>
    </xf>
    <xf numFmtId="0" fontId="16" fillId="33" borderId="124" xfId="0" applyFont="1" applyFill="1" applyBorder="1" applyAlignment="1">
      <alignment horizontal="center" vertical="center" textRotation="90" wrapText="1"/>
    </xf>
    <xf numFmtId="204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0" xfId="0" applyFont="1" applyFill="1" applyBorder="1" applyAlignment="1">
      <alignment horizontal="center" vertical="center" textRotation="90" wrapText="1"/>
    </xf>
    <xf numFmtId="204" fontId="2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25" xfId="0" applyFont="1" applyFill="1" applyBorder="1" applyAlignment="1">
      <alignment horizontal="center" vertical="center" textRotation="90" wrapText="1"/>
    </xf>
    <xf numFmtId="0" fontId="16" fillId="33" borderId="125" xfId="0" applyFont="1" applyFill="1" applyBorder="1" applyAlignment="1">
      <alignment horizontal="center" vertical="center" textRotation="90" wrapText="1"/>
    </xf>
    <xf numFmtId="204" fontId="2" fillId="33" borderId="126" xfId="0" applyNumberFormat="1" applyFont="1" applyFill="1" applyBorder="1" applyAlignment="1" applyProtection="1">
      <alignment horizontal="center" vertical="center" textRotation="90" wrapText="1"/>
      <protection/>
    </xf>
    <xf numFmtId="204" fontId="2" fillId="33" borderId="107" xfId="0" applyNumberFormat="1" applyFont="1" applyFill="1" applyBorder="1" applyAlignment="1" applyProtection="1">
      <alignment horizontal="center" vertical="center" wrapText="1"/>
      <protection/>
    </xf>
    <xf numFmtId="0" fontId="16" fillId="33" borderId="108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205" fontId="2" fillId="33" borderId="107" xfId="0" applyNumberFormat="1" applyFont="1" applyFill="1" applyBorder="1" applyAlignment="1" applyProtection="1">
      <alignment horizontal="center" vertical="center"/>
      <protection/>
    </xf>
    <xf numFmtId="205" fontId="2" fillId="33" borderId="126" xfId="0" applyNumberFormat="1" applyFont="1" applyFill="1" applyBorder="1" applyAlignment="1" applyProtection="1">
      <alignment horizontal="center" vertical="center"/>
      <protection/>
    </xf>
    <xf numFmtId="0" fontId="7" fillId="33" borderId="104" xfId="0" applyNumberFormat="1" applyFont="1" applyFill="1" applyBorder="1" applyAlignment="1" applyProtection="1">
      <alignment horizontal="center" vertical="center"/>
      <protection/>
    </xf>
    <xf numFmtId="0" fontId="7" fillId="33" borderId="101" xfId="0" applyNumberFormat="1" applyFont="1" applyFill="1" applyBorder="1" applyAlignment="1" applyProtection="1">
      <alignment horizontal="center" vertical="center"/>
      <protection/>
    </xf>
    <xf numFmtId="0" fontId="7" fillId="33" borderId="127" xfId="0" applyFont="1" applyFill="1" applyBorder="1" applyAlignment="1">
      <alignment horizontal="center" vertical="center" wrapText="1"/>
    </xf>
    <xf numFmtId="0" fontId="7" fillId="33" borderId="128" xfId="0" applyFont="1" applyFill="1" applyBorder="1" applyAlignment="1">
      <alignment horizontal="center" vertical="center" wrapText="1"/>
    </xf>
    <xf numFmtId="0" fontId="7" fillId="33" borderId="129" xfId="0" applyFont="1" applyFill="1" applyBorder="1" applyAlignment="1">
      <alignment horizontal="center" vertical="center" wrapText="1"/>
    </xf>
    <xf numFmtId="204" fontId="2" fillId="33" borderId="119" xfId="0" applyNumberFormat="1" applyFont="1" applyFill="1" applyBorder="1" applyAlignment="1" applyProtection="1">
      <alignment horizontal="center" vertical="center"/>
      <protection/>
    </xf>
    <xf numFmtId="204" fontId="2" fillId="33" borderId="116" xfId="0" applyNumberFormat="1" applyFont="1" applyFill="1" applyBorder="1" applyAlignment="1" applyProtection="1">
      <alignment horizontal="center" vertical="center"/>
      <protection/>
    </xf>
    <xf numFmtId="49" fontId="7" fillId="33" borderId="103" xfId="0" applyNumberFormat="1" applyFont="1" applyFill="1" applyBorder="1" applyAlignment="1" applyProtection="1">
      <alignment horizontal="center" vertical="center"/>
      <protection/>
    </xf>
    <xf numFmtId="0" fontId="10" fillId="33" borderId="91" xfId="0" applyNumberFormat="1" applyFont="1" applyFill="1" applyBorder="1" applyAlignment="1" applyProtection="1">
      <alignment horizontal="center" vertical="center"/>
      <protection/>
    </xf>
    <xf numFmtId="0" fontId="10" fillId="33" borderId="103" xfId="0" applyNumberFormat="1" applyFont="1" applyFill="1" applyBorder="1" applyAlignment="1" applyProtection="1">
      <alignment horizontal="center" vertical="center"/>
      <protection/>
    </xf>
    <xf numFmtId="0" fontId="10" fillId="33" borderId="130" xfId="0" applyNumberFormat="1" applyFont="1" applyFill="1" applyBorder="1" applyAlignment="1" applyProtection="1">
      <alignment horizontal="center" vertical="center"/>
      <protection/>
    </xf>
    <xf numFmtId="0" fontId="10" fillId="33" borderId="131" xfId="0" applyNumberFormat="1" applyFont="1" applyFill="1" applyBorder="1" applyAlignment="1" applyProtection="1">
      <alignment horizontal="center" vertical="center"/>
      <protection/>
    </xf>
    <xf numFmtId="49" fontId="7" fillId="33" borderId="132" xfId="0" applyNumberFormat="1" applyFont="1" applyFill="1" applyBorder="1" applyAlignment="1" applyProtection="1">
      <alignment horizontal="center" vertical="center"/>
      <protection/>
    </xf>
    <xf numFmtId="49" fontId="7" fillId="33" borderId="90" xfId="0" applyNumberFormat="1" applyFont="1" applyFill="1" applyBorder="1" applyAlignment="1" applyProtection="1">
      <alignment horizontal="center" vertical="center"/>
      <protection/>
    </xf>
    <xf numFmtId="49" fontId="7" fillId="33" borderId="133" xfId="0" applyNumberFormat="1" applyFont="1" applyFill="1" applyBorder="1" applyAlignment="1" applyProtection="1">
      <alignment horizontal="center" vertical="center"/>
      <protection/>
    </xf>
    <xf numFmtId="204" fontId="2" fillId="33" borderId="134" xfId="0" applyNumberFormat="1" applyFont="1" applyFill="1" applyBorder="1" applyAlignment="1" applyProtection="1">
      <alignment horizontal="center" vertical="center"/>
      <protection/>
    </xf>
    <xf numFmtId="204" fontId="2" fillId="33" borderId="130" xfId="0" applyNumberFormat="1" applyFont="1" applyFill="1" applyBorder="1" applyAlignment="1" applyProtection="1">
      <alignment horizontal="center" vertical="center"/>
      <protection/>
    </xf>
    <xf numFmtId="204" fontId="2" fillId="33" borderId="131" xfId="0" applyNumberFormat="1" applyFont="1" applyFill="1" applyBorder="1" applyAlignment="1" applyProtection="1">
      <alignment horizontal="center" vertical="center"/>
      <protection/>
    </xf>
    <xf numFmtId="49" fontId="10" fillId="33" borderId="91" xfId="0" applyNumberFormat="1" applyFont="1" applyFill="1" applyBorder="1" applyAlignment="1">
      <alignment horizontal="center" vertical="center" wrapText="1"/>
    </xf>
    <xf numFmtId="49" fontId="10" fillId="33" borderId="103" xfId="0" applyNumberFormat="1" applyFont="1" applyFill="1" applyBorder="1" applyAlignment="1">
      <alignment horizontal="center" vertical="center" wrapText="1"/>
    </xf>
    <xf numFmtId="49" fontId="10" fillId="33" borderId="101" xfId="0" applyNumberFormat="1" applyFont="1" applyFill="1" applyBorder="1" applyAlignment="1">
      <alignment horizontal="center" vertical="center" wrapText="1"/>
    </xf>
    <xf numFmtId="0" fontId="7" fillId="33" borderId="134" xfId="0" applyFont="1" applyFill="1" applyBorder="1" applyAlignment="1">
      <alignment horizontal="right" vertical="center" wrapText="1"/>
    </xf>
    <xf numFmtId="0" fontId="7" fillId="33" borderId="131" xfId="0" applyFont="1" applyFill="1" applyBorder="1" applyAlignment="1">
      <alignment horizontal="right" vertical="center" wrapText="1"/>
    </xf>
    <xf numFmtId="204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35" xfId="0" applyFont="1" applyFill="1" applyBorder="1" applyAlignment="1">
      <alignment horizontal="center" vertical="center" textRotation="90" wrapText="1"/>
    </xf>
    <xf numFmtId="0" fontId="16" fillId="33" borderId="121" xfId="0" applyFont="1" applyFill="1" applyBorder="1" applyAlignment="1">
      <alignment horizontal="center" vertical="center" textRotation="90" wrapText="1"/>
    </xf>
    <xf numFmtId="204" fontId="2" fillId="33" borderId="16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36" xfId="0" applyFont="1" applyFill="1" applyBorder="1" applyAlignment="1">
      <alignment horizontal="center" vertical="center" wrapText="1"/>
    </xf>
    <xf numFmtId="49" fontId="10" fillId="33" borderId="91" xfId="0" applyNumberFormat="1" applyFont="1" applyFill="1" applyBorder="1" applyAlignment="1" applyProtection="1">
      <alignment horizontal="center" vertical="center"/>
      <protection/>
    </xf>
    <xf numFmtId="49" fontId="10" fillId="33" borderId="103" xfId="0" applyNumberFormat="1" applyFont="1" applyFill="1" applyBorder="1" applyAlignment="1" applyProtection="1">
      <alignment horizontal="center" vertical="center"/>
      <protection/>
    </xf>
    <xf numFmtId="49" fontId="10" fillId="33" borderId="101" xfId="0" applyNumberFormat="1" applyFont="1" applyFill="1" applyBorder="1" applyAlignment="1" applyProtection="1">
      <alignment horizontal="center" vertical="center"/>
      <protection/>
    </xf>
    <xf numFmtId="0" fontId="7" fillId="33" borderId="137" xfId="0" applyFont="1" applyFill="1" applyBorder="1" applyAlignment="1">
      <alignment horizontal="right" vertical="center" wrapText="1"/>
    </xf>
    <xf numFmtId="0" fontId="7" fillId="33" borderId="79" xfId="0" applyFont="1" applyFill="1" applyBorder="1" applyAlignment="1">
      <alignment horizontal="right" vertical="center" wrapText="1"/>
    </xf>
    <xf numFmtId="0" fontId="2" fillId="33" borderId="138" xfId="0" applyNumberFormat="1" applyFont="1" applyFill="1" applyBorder="1" applyAlignment="1" applyProtection="1">
      <alignment horizontal="center" vertical="center" textRotation="90"/>
      <protection/>
    </xf>
    <xf numFmtId="0" fontId="2" fillId="33" borderId="20" xfId="0" applyNumberFormat="1" applyFont="1" applyFill="1" applyBorder="1" applyAlignment="1" applyProtection="1">
      <alignment horizontal="center" vertical="center" textRotation="90"/>
      <protection/>
    </xf>
    <xf numFmtId="204" fontId="2" fillId="33" borderId="139" xfId="0" applyNumberFormat="1" applyFont="1" applyFill="1" applyBorder="1" applyAlignment="1" applyProtection="1">
      <alignment horizontal="center" vertical="center" wrapText="1"/>
      <protection/>
    </xf>
    <xf numFmtId="204" fontId="2" fillId="33" borderId="25" xfId="0" applyNumberFormat="1" applyFont="1" applyFill="1" applyBorder="1" applyAlignment="1" applyProtection="1">
      <alignment horizontal="center" vertical="center" wrapText="1"/>
      <protection/>
    </xf>
    <xf numFmtId="204" fontId="2" fillId="33" borderId="125" xfId="0" applyNumberFormat="1" applyFont="1" applyFill="1" applyBorder="1" applyAlignment="1" applyProtection="1">
      <alignment horizontal="center" vertical="center" wrapText="1"/>
      <protection/>
    </xf>
    <xf numFmtId="204" fontId="2" fillId="33" borderId="140" xfId="0" applyNumberFormat="1" applyFont="1" applyFill="1" applyBorder="1" applyAlignment="1" applyProtection="1">
      <alignment horizontal="center" vertical="center" wrapText="1"/>
      <protection/>
    </xf>
    <xf numFmtId="204" fontId="2" fillId="33" borderId="141" xfId="0" applyNumberFormat="1" applyFont="1" applyFill="1" applyBorder="1" applyAlignment="1" applyProtection="1">
      <alignment horizontal="center" vertical="center" wrapText="1"/>
      <protection/>
    </xf>
    <xf numFmtId="0" fontId="16" fillId="33" borderId="141" xfId="0" applyFont="1" applyFill="1" applyBorder="1" applyAlignment="1">
      <alignment horizontal="center" vertical="center" wrapText="1"/>
    </xf>
    <xf numFmtId="204" fontId="2" fillId="33" borderId="107" xfId="0" applyNumberFormat="1" applyFont="1" applyFill="1" applyBorder="1" applyAlignment="1" applyProtection="1">
      <alignment horizontal="center" vertical="center"/>
      <protection/>
    </xf>
    <xf numFmtId="204" fontId="2" fillId="33" borderId="108" xfId="0" applyNumberFormat="1" applyFont="1" applyFill="1" applyBorder="1" applyAlignment="1" applyProtection="1">
      <alignment horizontal="center" vertical="center"/>
      <protection/>
    </xf>
    <xf numFmtId="204" fontId="2" fillId="33" borderId="126" xfId="0" applyNumberFormat="1" applyFont="1" applyFill="1" applyBorder="1" applyAlignment="1" applyProtection="1">
      <alignment horizontal="center" vertical="center"/>
      <protection/>
    </xf>
    <xf numFmtId="204" fontId="2" fillId="33" borderId="107" xfId="0" applyNumberFormat="1" applyFont="1" applyFill="1" applyBorder="1" applyAlignment="1" applyProtection="1">
      <alignment horizontal="center" vertical="center" textRotation="90" wrapText="1"/>
      <protection/>
    </xf>
    <xf numFmtId="204" fontId="2" fillId="33" borderId="108" xfId="0" applyNumberFormat="1" applyFont="1" applyFill="1" applyBorder="1" applyAlignment="1" applyProtection="1">
      <alignment horizontal="center" vertical="center" textRotation="90" wrapText="1"/>
      <protection/>
    </xf>
    <xf numFmtId="204" fontId="2" fillId="33" borderId="142" xfId="0" applyNumberFormat="1" applyFont="1" applyFill="1" applyBorder="1" applyAlignment="1" applyProtection="1">
      <alignment horizontal="center" vertical="center" textRotation="90" wrapText="1"/>
      <protection/>
    </xf>
    <xf numFmtId="0" fontId="16" fillId="33" borderId="143" xfId="0" applyFont="1" applyFill="1" applyBorder="1" applyAlignment="1">
      <alignment horizontal="center" vertical="center" textRotation="90" wrapText="1"/>
    </xf>
    <xf numFmtId="0" fontId="16" fillId="33" borderId="144" xfId="0" applyFont="1" applyFill="1" applyBorder="1" applyAlignment="1">
      <alignment horizontal="center" vertical="center" textRotation="90" wrapText="1"/>
    </xf>
    <xf numFmtId="0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2" fillId="33" borderId="128" xfId="0" applyNumberFormat="1" applyFont="1" applyFill="1" applyBorder="1" applyAlignment="1" applyProtection="1">
      <alignment horizontal="center" vertical="center" wrapText="1"/>
      <protection/>
    </xf>
    <xf numFmtId="0" fontId="16" fillId="33" borderId="128" xfId="0" applyFont="1" applyFill="1" applyBorder="1" applyAlignment="1">
      <alignment horizontal="center" vertical="center" wrapText="1"/>
    </xf>
    <xf numFmtId="0" fontId="16" fillId="33" borderId="129" xfId="0" applyFont="1" applyFill="1" applyBorder="1" applyAlignment="1">
      <alignment horizontal="center" vertical="center" wrapText="1"/>
    </xf>
    <xf numFmtId="0" fontId="2" fillId="33" borderId="121" xfId="0" applyNumberFormat="1" applyFont="1" applyFill="1" applyBorder="1" applyAlignment="1" applyProtection="1">
      <alignment horizontal="center" vertical="center" wrapText="1"/>
      <protection/>
    </xf>
    <xf numFmtId="0" fontId="2" fillId="33" borderId="117" xfId="0" applyNumberFormat="1" applyFont="1" applyFill="1" applyBorder="1" applyAlignment="1" applyProtection="1">
      <alignment horizontal="center" vertical="center" wrapText="1"/>
      <protection/>
    </xf>
    <xf numFmtId="0" fontId="16" fillId="33" borderId="117" xfId="0" applyFont="1" applyFill="1" applyBorder="1" applyAlignment="1">
      <alignment horizontal="center" vertical="center" wrapText="1"/>
    </xf>
    <xf numFmtId="0" fontId="16" fillId="33" borderId="146" xfId="0" applyFont="1" applyFill="1" applyBorder="1" applyAlignment="1">
      <alignment horizontal="center" vertical="center" wrapText="1"/>
    </xf>
    <xf numFmtId="204" fontId="2" fillId="33" borderId="147" xfId="0" applyNumberFormat="1" applyFont="1" applyFill="1" applyBorder="1" applyAlignment="1" applyProtection="1">
      <alignment horizontal="center" vertical="center" textRotation="90" wrapText="1"/>
      <protection/>
    </xf>
    <xf numFmtId="204" fontId="2" fillId="33" borderId="148" xfId="0" applyNumberFormat="1" applyFont="1" applyFill="1" applyBorder="1" applyAlignment="1" applyProtection="1">
      <alignment horizontal="center" vertical="center" textRotation="90" wrapText="1"/>
      <protection/>
    </xf>
    <xf numFmtId="204" fontId="7" fillId="33" borderId="137" xfId="0" applyNumberFormat="1" applyFont="1" applyFill="1" applyBorder="1" applyAlignment="1" applyProtection="1">
      <alignment horizontal="center" vertical="center"/>
      <protection/>
    </xf>
    <xf numFmtId="204" fontId="7" fillId="33" borderId="113" xfId="0" applyNumberFormat="1" applyFont="1" applyFill="1" applyBorder="1" applyAlignment="1" applyProtection="1">
      <alignment horizontal="center" vertical="center"/>
      <protection/>
    </xf>
    <xf numFmtId="204" fontId="7" fillId="33" borderId="79" xfId="0" applyNumberFormat="1" applyFont="1" applyFill="1" applyBorder="1" applyAlignment="1" applyProtection="1">
      <alignment horizontal="center" vertical="center"/>
      <protection/>
    </xf>
    <xf numFmtId="204" fontId="2" fillId="33" borderId="149" xfId="0" applyNumberFormat="1" applyFont="1" applyFill="1" applyBorder="1" applyAlignment="1" applyProtection="1">
      <alignment horizontal="center" vertical="center"/>
      <protection/>
    </xf>
    <xf numFmtId="204" fontId="2" fillId="33" borderId="150" xfId="0" applyNumberFormat="1" applyFont="1" applyFill="1" applyBorder="1" applyAlignment="1" applyProtection="1">
      <alignment horizontal="center" vertical="center"/>
      <protection/>
    </xf>
    <xf numFmtId="204" fontId="2" fillId="33" borderId="79" xfId="0" applyNumberFormat="1" applyFont="1" applyFill="1" applyBorder="1" applyAlignment="1" applyProtection="1">
      <alignment horizontal="center" vertical="center"/>
      <protection/>
    </xf>
    <xf numFmtId="204" fontId="2" fillId="33" borderId="14" xfId="0" applyNumberFormat="1" applyFont="1" applyFill="1" applyBorder="1" applyAlignment="1" applyProtection="1">
      <alignment horizontal="center" vertical="center"/>
      <protection/>
    </xf>
    <xf numFmtId="204" fontId="7" fillId="33" borderId="91" xfId="0" applyNumberFormat="1" applyFont="1" applyFill="1" applyBorder="1" applyAlignment="1" applyProtection="1">
      <alignment horizontal="center" vertical="center"/>
      <protection/>
    </xf>
    <xf numFmtId="204" fontId="7" fillId="33" borderId="103" xfId="0" applyNumberFormat="1" applyFont="1" applyFill="1" applyBorder="1" applyAlignment="1" applyProtection="1">
      <alignment horizontal="center" vertical="center"/>
      <protection/>
    </xf>
    <xf numFmtId="204" fontId="7" fillId="33" borderId="101" xfId="0" applyNumberFormat="1" applyFont="1" applyFill="1" applyBorder="1" applyAlignment="1" applyProtection="1">
      <alignment horizontal="center" vertical="center"/>
      <protection/>
    </xf>
    <xf numFmtId="205" fontId="10" fillId="33" borderId="91" xfId="0" applyNumberFormat="1" applyFont="1" applyFill="1" applyBorder="1" applyAlignment="1" applyProtection="1">
      <alignment horizontal="center" vertical="center"/>
      <protection/>
    </xf>
    <xf numFmtId="205" fontId="10" fillId="33" borderId="103" xfId="0" applyNumberFormat="1" applyFont="1" applyFill="1" applyBorder="1" applyAlignment="1" applyProtection="1">
      <alignment horizontal="center" vertical="center"/>
      <protection/>
    </xf>
    <xf numFmtId="205" fontId="10" fillId="33" borderId="101" xfId="0" applyNumberFormat="1" applyFont="1" applyFill="1" applyBorder="1" applyAlignment="1" applyProtection="1">
      <alignment horizontal="center" vertical="center"/>
      <protection/>
    </xf>
    <xf numFmtId="204" fontId="2" fillId="33" borderId="151" xfId="0" applyNumberFormat="1" applyFont="1" applyFill="1" applyBorder="1" applyAlignment="1" applyProtection="1">
      <alignment horizontal="center" vertical="center"/>
      <protection/>
    </xf>
    <xf numFmtId="204" fontId="2" fillId="33" borderId="152" xfId="0" applyNumberFormat="1" applyFont="1" applyFill="1" applyBorder="1" applyAlignment="1" applyProtection="1">
      <alignment horizontal="center" vertical="center"/>
      <protection/>
    </xf>
    <xf numFmtId="205" fontId="7" fillId="33" borderId="71" xfId="0" applyNumberFormat="1" applyFont="1" applyFill="1" applyBorder="1" applyAlignment="1" applyProtection="1">
      <alignment horizontal="center" vertical="center"/>
      <protection/>
    </xf>
    <xf numFmtId="205" fontId="7" fillId="33" borderId="93" xfId="0" applyNumberFormat="1" applyFont="1" applyFill="1" applyBorder="1" applyAlignment="1" applyProtection="1">
      <alignment horizontal="center" vertical="center"/>
      <protection/>
    </xf>
    <xf numFmtId="205" fontId="7" fillId="33" borderId="31" xfId="0" applyNumberFormat="1" applyFont="1" applyFill="1" applyBorder="1" applyAlignment="1" applyProtection="1">
      <alignment horizontal="center" vertical="center"/>
      <protection/>
    </xf>
    <xf numFmtId="205" fontId="7" fillId="33" borderId="72" xfId="0" applyNumberFormat="1" applyFont="1" applyFill="1" applyBorder="1" applyAlignment="1" applyProtection="1">
      <alignment horizontal="center" vertical="center"/>
      <protection/>
    </xf>
    <xf numFmtId="205" fontId="7" fillId="33" borderId="59" xfId="0" applyNumberFormat="1" applyFont="1" applyFill="1" applyBorder="1" applyAlignment="1" applyProtection="1">
      <alignment horizontal="center" vertical="center"/>
      <protection/>
    </xf>
    <xf numFmtId="205" fontId="7" fillId="33" borderId="60" xfId="0" applyNumberFormat="1" applyFont="1" applyFill="1" applyBorder="1" applyAlignment="1" applyProtection="1">
      <alignment horizontal="center" vertical="center"/>
      <protection/>
    </xf>
    <xf numFmtId="1" fontId="7" fillId="33" borderId="17" xfId="0" applyNumberFormat="1" applyFont="1" applyFill="1" applyBorder="1" applyAlignment="1" applyProtection="1">
      <alignment horizontal="center" vertical="center"/>
      <protection/>
    </xf>
    <xf numFmtId="1" fontId="7" fillId="33" borderId="153" xfId="0" applyNumberFormat="1" applyFont="1" applyFill="1" applyBorder="1" applyAlignment="1" applyProtection="1">
      <alignment horizontal="center" vertical="center"/>
      <protection/>
    </xf>
    <xf numFmtId="205" fontId="7" fillId="33" borderId="69" xfId="0" applyNumberFormat="1" applyFont="1" applyFill="1" applyBorder="1" applyAlignment="1" applyProtection="1">
      <alignment horizontal="center" vertical="center"/>
      <protection/>
    </xf>
    <xf numFmtId="205" fontId="7" fillId="33" borderId="73" xfId="0" applyNumberFormat="1" applyFont="1" applyFill="1" applyBorder="1" applyAlignment="1" applyProtection="1">
      <alignment horizontal="center" vertical="center"/>
      <protection/>
    </xf>
    <xf numFmtId="205" fontId="7" fillId="33" borderId="49" xfId="0" applyNumberFormat="1" applyFont="1" applyFill="1" applyBorder="1" applyAlignment="1" applyProtection="1">
      <alignment horizontal="center" vertical="center"/>
      <protection/>
    </xf>
    <xf numFmtId="49" fontId="10" fillId="33" borderId="71" xfId="0" applyNumberFormat="1" applyFont="1" applyFill="1" applyBorder="1" applyAlignment="1" applyProtection="1">
      <alignment horizontal="center" vertical="center"/>
      <protection/>
    </xf>
    <xf numFmtId="49" fontId="10" fillId="33" borderId="93" xfId="0" applyNumberFormat="1" applyFont="1" applyFill="1" applyBorder="1" applyAlignment="1" applyProtection="1">
      <alignment horizontal="center" vertical="center"/>
      <protection/>
    </xf>
    <xf numFmtId="205" fontId="2" fillId="33" borderId="109" xfId="0" applyNumberFormat="1" applyFont="1" applyFill="1" applyBorder="1" applyAlignment="1" applyProtection="1">
      <alignment horizontal="center" vertical="center"/>
      <protection/>
    </xf>
    <xf numFmtId="204" fontId="2" fillId="33" borderId="77" xfId="0" applyNumberFormat="1" applyFont="1" applyFill="1" applyBorder="1" applyAlignment="1" applyProtection="1">
      <alignment horizontal="center" vertical="center"/>
      <protection/>
    </xf>
    <xf numFmtId="49" fontId="7" fillId="33" borderId="104" xfId="0" applyNumberFormat="1" applyFont="1" applyFill="1" applyBorder="1" applyAlignment="1" applyProtection="1">
      <alignment horizontal="center" vertical="center"/>
      <protection/>
    </xf>
    <xf numFmtId="49" fontId="10" fillId="33" borderId="67" xfId="0" applyNumberFormat="1" applyFont="1" applyFill="1" applyBorder="1" applyAlignment="1" applyProtection="1">
      <alignment horizontal="center" vertical="center"/>
      <protection/>
    </xf>
    <xf numFmtId="49" fontId="10" fillId="33" borderId="92" xfId="0" applyNumberFormat="1" applyFont="1" applyFill="1" applyBorder="1" applyAlignment="1" applyProtection="1">
      <alignment horizontal="center" vertical="center"/>
      <protection/>
    </xf>
    <xf numFmtId="49" fontId="7" fillId="33" borderId="154" xfId="0" applyNumberFormat="1" applyFont="1" applyFill="1" applyBorder="1" applyAlignment="1" applyProtection="1">
      <alignment horizontal="center" vertical="center"/>
      <protection/>
    </xf>
    <xf numFmtId="49" fontId="7" fillId="33" borderId="155" xfId="0" applyNumberFormat="1" applyFont="1" applyFill="1" applyBorder="1" applyAlignment="1" applyProtection="1">
      <alignment horizontal="center" vertical="center"/>
      <protection/>
    </xf>
    <xf numFmtId="49" fontId="10" fillId="33" borderId="154" xfId="0" applyNumberFormat="1" applyFont="1" applyFill="1" applyBorder="1" applyAlignment="1" applyProtection="1">
      <alignment horizontal="center" vertical="center"/>
      <protection/>
    </xf>
    <xf numFmtId="49" fontId="10" fillId="33" borderId="155" xfId="0" applyNumberFormat="1" applyFont="1" applyFill="1" applyBorder="1" applyAlignment="1" applyProtection="1">
      <alignment horizontal="center" vertical="center"/>
      <protection/>
    </xf>
    <xf numFmtId="49" fontId="7" fillId="33" borderId="156" xfId="0" applyNumberFormat="1" applyFont="1" applyFill="1" applyBorder="1" applyAlignment="1" applyProtection="1">
      <alignment horizontal="center" vertical="center"/>
      <protection/>
    </xf>
    <xf numFmtId="49" fontId="7" fillId="33" borderId="157" xfId="0" applyNumberFormat="1" applyFont="1" applyFill="1" applyBorder="1" applyAlignment="1" applyProtection="1">
      <alignment horizontal="center" vertical="center"/>
      <protection/>
    </xf>
    <xf numFmtId="49" fontId="7" fillId="36" borderId="156" xfId="0" applyNumberFormat="1" applyFont="1" applyFill="1" applyBorder="1" applyAlignment="1" applyProtection="1">
      <alignment horizontal="center" vertical="center"/>
      <protection/>
    </xf>
    <xf numFmtId="49" fontId="7" fillId="36" borderId="157" xfId="0" applyNumberFormat="1" applyFont="1" applyFill="1" applyBorder="1" applyAlignment="1" applyProtection="1">
      <alignment horizontal="center" vertical="center"/>
      <protection/>
    </xf>
    <xf numFmtId="49" fontId="7" fillId="37" borderId="71" xfId="0" applyNumberFormat="1" applyFont="1" applyFill="1" applyBorder="1" applyAlignment="1" applyProtection="1">
      <alignment horizontal="center" vertical="center"/>
      <protection/>
    </xf>
    <xf numFmtId="49" fontId="7" fillId="37" borderId="93" xfId="0" applyNumberFormat="1" applyFont="1" applyFill="1" applyBorder="1" applyAlignment="1" applyProtection="1">
      <alignment horizontal="center" vertical="center"/>
      <protection/>
    </xf>
    <xf numFmtId="49" fontId="7" fillId="36" borderId="158" xfId="0" applyNumberFormat="1" applyFont="1" applyFill="1" applyBorder="1" applyAlignment="1" applyProtection="1">
      <alignment horizontal="center" vertical="center"/>
      <protection/>
    </xf>
    <xf numFmtId="49" fontId="7" fillId="36" borderId="159" xfId="0" applyNumberFormat="1" applyFont="1" applyFill="1" applyBorder="1" applyAlignment="1" applyProtection="1">
      <alignment horizontal="center" vertical="center"/>
      <protection/>
    </xf>
    <xf numFmtId="49" fontId="7" fillId="33" borderId="160" xfId="0" applyNumberFormat="1" applyFont="1" applyFill="1" applyBorder="1" applyAlignment="1" applyProtection="1">
      <alignment horizontal="center" vertical="center"/>
      <protection/>
    </xf>
    <xf numFmtId="49" fontId="7" fillId="33" borderId="71" xfId="0" applyNumberFormat="1" applyFont="1" applyFill="1" applyBorder="1" applyAlignment="1">
      <alignment horizontal="center" vertical="center" wrapText="1"/>
    </xf>
    <xf numFmtId="49" fontId="7" fillId="33" borderId="93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72" xfId="0" applyNumberFormat="1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49" fontId="7" fillId="33" borderId="92" xfId="0" applyNumberFormat="1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49" fontId="7" fillId="33" borderId="92" xfId="0" applyNumberFormat="1" applyFont="1" applyFill="1" applyBorder="1" applyAlignment="1">
      <alignment horizontal="center" vertical="center" wrapText="1"/>
    </xf>
    <xf numFmtId="49" fontId="7" fillId="33" borderId="59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36" borderId="161" xfId="0" applyNumberFormat="1" applyFont="1" applyFill="1" applyBorder="1" applyAlignment="1" applyProtection="1">
      <alignment horizontal="center" vertical="center"/>
      <protection/>
    </xf>
    <xf numFmtId="1" fontId="7" fillId="36" borderId="162" xfId="0" applyNumberFormat="1" applyFont="1" applyFill="1" applyBorder="1" applyAlignment="1" applyProtection="1">
      <alignment horizontal="center" vertical="center"/>
      <protection/>
    </xf>
    <xf numFmtId="2" fontId="7" fillId="33" borderId="163" xfId="0" applyNumberFormat="1" applyFont="1" applyFill="1" applyBorder="1" applyAlignment="1" applyProtection="1">
      <alignment horizontal="center" vertical="center"/>
      <protection/>
    </xf>
    <xf numFmtId="2" fontId="7" fillId="33" borderId="164" xfId="0" applyNumberFormat="1" applyFont="1" applyFill="1" applyBorder="1" applyAlignment="1" applyProtection="1">
      <alignment horizontal="center" vertical="center"/>
      <protection/>
    </xf>
    <xf numFmtId="49" fontId="7" fillId="36" borderId="161" xfId="0" applyNumberFormat="1" applyFont="1" applyFill="1" applyBorder="1" applyAlignment="1" applyProtection="1">
      <alignment horizontal="center" vertical="center"/>
      <protection/>
    </xf>
    <xf numFmtId="49" fontId="7" fillId="36" borderId="162" xfId="0" applyNumberFormat="1" applyFont="1" applyFill="1" applyBorder="1" applyAlignment="1" applyProtection="1">
      <alignment horizontal="center" vertical="center"/>
      <protection/>
    </xf>
    <xf numFmtId="1" fontId="7" fillId="33" borderId="91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 applyProtection="1">
      <alignment horizontal="center" vertical="center"/>
      <protection/>
    </xf>
    <xf numFmtId="49" fontId="10" fillId="33" borderId="113" xfId="0" applyNumberFormat="1" applyFont="1" applyFill="1" applyBorder="1" applyAlignment="1" applyProtection="1">
      <alignment horizontal="center" vertical="center"/>
      <protection/>
    </xf>
    <xf numFmtId="49" fontId="10" fillId="33" borderId="79" xfId="0" applyNumberFormat="1" applyFont="1" applyFill="1" applyBorder="1" applyAlignment="1" applyProtection="1">
      <alignment horizontal="center" vertical="center"/>
      <protection/>
    </xf>
    <xf numFmtId="1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right" vertical="center"/>
      <protection/>
    </xf>
    <xf numFmtId="1" fontId="7" fillId="33" borderId="101" xfId="0" applyNumberFormat="1" applyFont="1" applyFill="1" applyBorder="1" applyAlignment="1" applyProtection="1">
      <alignment horizontal="center" vertical="center"/>
      <protection/>
    </xf>
    <xf numFmtId="205" fontId="7" fillId="33" borderId="23" xfId="0" applyNumberFormat="1" applyFont="1" applyFill="1" applyBorder="1" applyAlignment="1" applyProtection="1">
      <alignment horizontal="center" vertical="center"/>
      <protection/>
    </xf>
    <xf numFmtId="205" fontId="7" fillId="33" borderId="28" xfId="0" applyNumberFormat="1" applyFont="1" applyFill="1" applyBorder="1" applyAlignment="1" applyProtection="1">
      <alignment horizontal="center" vertical="center"/>
      <protection/>
    </xf>
    <xf numFmtId="205" fontId="7" fillId="33" borderId="67" xfId="0" applyNumberFormat="1" applyFont="1" applyFill="1" applyBorder="1" applyAlignment="1" applyProtection="1">
      <alignment horizontal="center" vertical="center"/>
      <protection/>
    </xf>
    <xf numFmtId="0" fontId="15" fillId="33" borderId="138" xfId="0" applyNumberFormat="1" applyFont="1" applyFill="1" applyBorder="1" applyAlignment="1" applyProtection="1">
      <alignment horizontal="center" vertical="center" textRotation="90"/>
      <protection/>
    </xf>
    <xf numFmtId="0" fontId="15" fillId="33" borderId="20" xfId="0" applyNumberFormat="1" applyFont="1" applyFill="1" applyBorder="1" applyAlignment="1" applyProtection="1">
      <alignment horizontal="center" vertical="center" textRotation="90"/>
      <protection/>
    </xf>
    <xf numFmtId="204" fontId="15" fillId="33" borderId="139" xfId="0" applyNumberFormat="1" applyFont="1" applyFill="1" applyBorder="1" applyAlignment="1" applyProtection="1">
      <alignment horizontal="center" vertical="center" wrapText="1"/>
      <protection/>
    </xf>
    <xf numFmtId="204" fontId="15" fillId="33" borderId="25" xfId="0" applyNumberFormat="1" applyFont="1" applyFill="1" applyBorder="1" applyAlignment="1" applyProtection="1">
      <alignment horizontal="center" vertical="center" wrapText="1"/>
      <protection/>
    </xf>
    <xf numFmtId="204" fontId="15" fillId="33" borderId="125" xfId="0" applyNumberFormat="1" applyFont="1" applyFill="1" applyBorder="1" applyAlignment="1" applyProtection="1">
      <alignment horizontal="center" vertical="center" wrapText="1"/>
      <protection/>
    </xf>
    <xf numFmtId="0" fontId="15" fillId="33" borderId="145" xfId="0" applyNumberFormat="1" applyFont="1" applyFill="1" applyBorder="1" applyAlignment="1" applyProtection="1">
      <alignment horizontal="center" vertical="center" wrapText="1"/>
      <protection/>
    </xf>
    <xf numFmtId="0" fontId="15" fillId="33" borderId="128" xfId="0" applyNumberFormat="1" applyFont="1" applyFill="1" applyBorder="1" applyAlignment="1" applyProtection="1">
      <alignment horizontal="center" vertical="center" wrapText="1"/>
      <protection/>
    </xf>
    <xf numFmtId="0" fontId="17" fillId="33" borderId="128" xfId="0" applyFont="1" applyFill="1" applyBorder="1" applyAlignment="1">
      <alignment horizontal="center" vertical="center" wrapText="1"/>
    </xf>
    <xf numFmtId="0" fontId="17" fillId="33" borderId="129" xfId="0" applyFont="1" applyFill="1" applyBorder="1" applyAlignment="1">
      <alignment horizontal="center" vertical="center" wrapText="1"/>
    </xf>
    <xf numFmtId="0" fontId="15" fillId="33" borderId="121" xfId="0" applyNumberFormat="1" applyFont="1" applyFill="1" applyBorder="1" applyAlignment="1" applyProtection="1">
      <alignment horizontal="center" vertical="center" wrapText="1"/>
      <protection/>
    </xf>
    <xf numFmtId="0" fontId="15" fillId="33" borderId="117" xfId="0" applyNumberFormat="1" applyFont="1" applyFill="1" applyBorder="1" applyAlignment="1" applyProtection="1">
      <alignment horizontal="center" vertical="center" wrapText="1"/>
      <protection/>
    </xf>
    <xf numFmtId="0" fontId="17" fillId="33" borderId="117" xfId="0" applyFont="1" applyFill="1" applyBorder="1" applyAlignment="1">
      <alignment horizontal="center" vertical="center" wrapText="1"/>
    </xf>
    <xf numFmtId="0" fontId="17" fillId="33" borderId="146" xfId="0" applyFont="1" applyFill="1" applyBorder="1" applyAlignment="1">
      <alignment horizontal="center" vertical="center" wrapText="1"/>
    </xf>
    <xf numFmtId="204" fontId="15" fillId="33" borderId="147" xfId="0" applyNumberFormat="1" applyFont="1" applyFill="1" applyBorder="1" applyAlignment="1" applyProtection="1">
      <alignment horizontal="center" vertical="center" textRotation="90" wrapText="1"/>
      <protection/>
    </xf>
    <xf numFmtId="204" fontId="15" fillId="33" borderId="148" xfId="0" applyNumberFormat="1" applyFont="1" applyFill="1" applyBorder="1" applyAlignment="1" applyProtection="1">
      <alignment horizontal="center" vertical="center" textRotation="90" wrapText="1"/>
      <protection/>
    </xf>
    <xf numFmtId="204" fontId="15" fillId="33" borderId="140" xfId="0" applyNumberFormat="1" applyFont="1" applyFill="1" applyBorder="1" applyAlignment="1" applyProtection="1">
      <alignment horizontal="center" vertical="center" wrapText="1"/>
      <protection/>
    </xf>
    <xf numFmtId="204" fontId="15" fillId="33" borderId="141" xfId="0" applyNumberFormat="1" applyFont="1" applyFill="1" applyBorder="1" applyAlignment="1" applyProtection="1">
      <alignment horizontal="center" vertical="center" wrapText="1"/>
      <protection/>
    </xf>
    <xf numFmtId="0" fontId="17" fillId="33" borderId="141" xfId="0" applyFont="1" applyFill="1" applyBorder="1" applyAlignment="1">
      <alignment horizontal="center" vertical="center" wrapText="1"/>
    </xf>
    <xf numFmtId="204" fontId="15" fillId="33" borderId="149" xfId="0" applyNumberFormat="1" applyFont="1" applyFill="1" applyBorder="1" applyAlignment="1" applyProtection="1">
      <alignment horizontal="center" vertical="center"/>
      <protection/>
    </xf>
    <xf numFmtId="204" fontId="15" fillId="33" borderId="150" xfId="0" applyNumberFormat="1" applyFont="1" applyFill="1" applyBorder="1" applyAlignment="1" applyProtection="1">
      <alignment horizontal="center" vertical="center"/>
      <protection/>
    </xf>
    <xf numFmtId="204" fontId="15" fillId="33" borderId="113" xfId="0" applyNumberFormat="1" applyFont="1" applyFill="1" applyBorder="1" applyAlignment="1" applyProtection="1">
      <alignment horizontal="center" vertical="center"/>
      <protection/>
    </xf>
    <xf numFmtId="204" fontId="15" fillId="33" borderId="126" xfId="0" applyNumberFormat="1" applyFont="1" applyFill="1" applyBorder="1" applyAlignment="1" applyProtection="1">
      <alignment horizontal="center" vertical="center" textRotation="90" wrapText="1"/>
      <protection/>
    </xf>
    <xf numFmtId="204" fontId="15" fillId="33" borderId="107" xfId="0" applyNumberFormat="1" applyFont="1" applyFill="1" applyBorder="1" applyAlignment="1" applyProtection="1">
      <alignment horizontal="center" vertical="center"/>
      <protection/>
    </xf>
    <xf numFmtId="204" fontId="15" fillId="33" borderId="108" xfId="0" applyNumberFormat="1" applyFont="1" applyFill="1" applyBorder="1" applyAlignment="1" applyProtection="1">
      <alignment horizontal="center" vertical="center"/>
      <protection/>
    </xf>
    <xf numFmtId="204" fontId="15" fillId="33" borderId="126" xfId="0" applyNumberFormat="1" applyFont="1" applyFill="1" applyBorder="1" applyAlignment="1" applyProtection="1">
      <alignment horizontal="center" vertical="center"/>
      <protection/>
    </xf>
    <xf numFmtId="204" fontId="15" fillId="33" borderId="107" xfId="0" applyNumberFormat="1" applyFont="1" applyFill="1" applyBorder="1" applyAlignment="1" applyProtection="1">
      <alignment horizontal="center" vertical="center" textRotation="90" wrapText="1"/>
      <protection/>
    </xf>
    <xf numFmtId="204" fontId="15" fillId="33" borderId="108" xfId="0" applyNumberFormat="1" applyFont="1" applyFill="1" applyBorder="1" applyAlignment="1" applyProtection="1">
      <alignment horizontal="center" vertical="center" textRotation="90" wrapText="1"/>
      <protection/>
    </xf>
    <xf numFmtId="204" fontId="15" fillId="33" borderId="119" xfId="0" applyNumberFormat="1" applyFont="1" applyFill="1" applyBorder="1" applyAlignment="1" applyProtection="1">
      <alignment horizontal="center" vertical="center"/>
      <protection/>
    </xf>
    <xf numFmtId="204" fontId="15" fillId="33" borderId="120" xfId="0" applyNumberFormat="1" applyFont="1" applyFill="1" applyBorder="1" applyAlignment="1" applyProtection="1">
      <alignment horizontal="center" vertical="center"/>
      <protection/>
    </xf>
    <xf numFmtId="204" fontId="15" fillId="33" borderId="15" xfId="0" applyNumberFormat="1" applyFont="1" applyFill="1" applyBorder="1" applyAlignment="1" applyProtection="1">
      <alignment horizontal="center" vertical="center"/>
      <protection/>
    </xf>
    <xf numFmtId="204" fontId="15" fillId="33" borderId="116" xfId="0" applyNumberFormat="1" applyFont="1" applyFill="1" applyBorder="1" applyAlignment="1" applyProtection="1">
      <alignment horizontal="center" vertical="center"/>
      <protection/>
    </xf>
    <xf numFmtId="204" fontId="15" fillId="33" borderId="117" xfId="0" applyNumberFormat="1" applyFont="1" applyFill="1" applyBorder="1" applyAlignment="1" applyProtection="1">
      <alignment horizontal="center" vertical="center"/>
      <protection/>
    </xf>
    <xf numFmtId="204" fontId="15" fillId="33" borderId="122" xfId="0" applyNumberFormat="1" applyFont="1" applyFill="1" applyBorder="1" applyAlignment="1" applyProtection="1">
      <alignment horizontal="center" vertical="center"/>
      <protection/>
    </xf>
    <xf numFmtId="204" fontId="15" fillId="33" borderId="47" xfId="0" applyNumberFormat="1" applyFont="1" applyFill="1" applyBorder="1" applyAlignment="1" applyProtection="1">
      <alignment horizontal="center" vertical="center"/>
      <protection/>
    </xf>
    <xf numFmtId="204" fontId="15" fillId="33" borderId="121" xfId="0" applyNumberFormat="1" applyFont="1" applyFill="1" applyBorder="1" applyAlignment="1" applyProtection="1">
      <alignment horizontal="center" vertical="center"/>
      <protection/>
    </xf>
    <xf numFmtId="204" fontId="15" fillId="33" borderId="31" xfId="0" applyNumberFormat="1" applyFont="1" applyFill="1" applyBorder="1" applyAlignment="1" applyProtection="1">
      <alignment horizontal="center" vertical="center"/>
      <protection/>
    </xf>
    <xf numFmtId="204" fontId="1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204" fontId="15" fillId="33" borderId="107" xfId="0" applyNumberFormat="1" applyFont="1" applyFill="1" applyBorder="1" applyAlignment="1" applyProtection="1">
      <alignment horizontal="center" vertical="center" wrapText="1"/>
      <protection/>
    </xf>
    <xf numFmtId="0" fontId="17" fillId="33" borderId="136" xfId="0" applyFont="1" applyFill="1" applyBorder="1" applyAlignment="1">
      <alignment horizontal="center" vertical="center" wrapText="1"/>
    </xf>
    <xf numFmtId="0" fontId="17" fillId="33" borderId="108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204" fontId="15" fillId="33" borderId="47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135" xfId="0" applyFont="1" applyFill="1" applyBorder="1" applyAlignment="1">
      <alignment horizontal="center" vertical="center" textRotation="90" wrapText="1"/>
    </xf>
    <xf numFmtId="0" fontId="17" fillId="33" borderId="121" xfId="0" applyFont="1" applyFill="1" applyBorder="1" applyAlignment="1">
      <alignment horizontal="center" vertical="center" textRotation="90" wrapText="1"/>
    </xf>
    <xf numFmtId="204" fontId="15" fillId="33" borderId="142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143" xfId="0" applyFont="1" applyFill="1" applyBorder="1" applyAlignment="1">
      <alignment horizontal="center" vertical="center" textRotation="90" wrapText="1"/>
    </xf>
    <xf numFmtId="0" fontId="17" fillId="33" borderId="144" xfId="0" applyFont="1" applyFill="1" applyBorder="1" applyAlignment="1">
      <alignment horizontal="center" vertical="center" textRotation="90" wrapText="1"/>
    </xf>
    <xf numFmtId="204" fontId="15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25" xfId="0" applyFont="1" applyFill="1" applyBorder="1" applyAlignment="1">
      <alignment horizontal="center" vertical="center" textRotation="90" wrapText="1"/>
    </xf>
    <xf numFmtId="0" fontId="17" fillId="33" borderId="125" xfId="0" applyFont="1" applyFill="1" applyBorder="1" applyAlignment="1">
      <alignment horizontal="center" vertical="center" textRotation="90" wrapText="1"/>
    </xf>
    <xf numFmtId="204" fontId="15" fillId="33" borderId="123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70" xfId="0" applyFont="1" applyFill="1" applyBorder="1" applyAlignment="1">
      <alignment horizontal="center" vertical="center" textRotation="90" wrapText="1"/>
    </xf>
    <xf numFmtId="0" fontId="17" fillId="33" borderId="124" xfId="0" applyFont="1" applyFill="1" applyBorder="1" applyAlignment="1">
      <alignment horizontal="center" vertical="center" textRotation="90" wrapText="1"/>
    </xf>
    <xf numFmtId="204" fontId="1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10" xfId="0" applyFont="1" applyFill="1" applyBorder="1" applyAlignment="1">
      <alignment horizontal="center" vertical="center" textRotation="90" wrapText="1"/>
    </xf>
    <xf numFmtId="205" fontId="15" fillId="33" borderId="107" xfId="0" applyNumberFormat="1" applyFont="1" applyFill="1" applyBorder="1" applyAlignment="1" applyProtection="1">
      <alignment horizontal="center" vertical="center"/>
      <protection/>
    </xf>
    <xf numFmtId="205" fontId="15" fillId="33" borderId="126" xfId="0" applyNumberFormat="1" applyFont="1" applyFill="1" applyBorder="1" applyAlignment="1" applyProtection="1">
      <alignment horizontal="center" vertical="center"/>
      <protection/>
    </xf>
    <xf numFmtId="205" fontId="15" fillId="33" borderId="109" xfId="0" applyNumberFormat="1" applyFont="1" applyFill="1" applyBorder="1" applyAlignment="1" applyProtection="1">
      <alignment horizontal="center" vertical="center"/>
      <protection/>
    </xf>
    <xf numFmtId="204" fontId="15" fillId="33" borderId="134" xfId="0" applyNumberFormat="1" applyFont="1" applyFill="1" applyBorder="1" applyAlignment="1" applyProtection="1">
      <alignment horizontal="center" vertical="center"/>
      <protection/>
    </xf>
    <xf numFmtId="204" fontId="15" fillId="33" borderId="130" xfId="0" applyNumberFormat="1" applyFont="1" applyFill="1" applyBorder="1" applyAlignment="1" applyProtection="1">
      <alignment horizontal="center" vertical="center"/>
      <protection/>
    </xf>
    <xf numFmtId="0" fontId="14" fillId="33" borderId="104" xfId="0" applyNumberFormat="1" applyFont="1" applyFill="1" applyBorder="1" applyAlignment="1" applyProtection="1">
      <alignment horizontal="center" vertical="center"/>
      <protection/>
    </xf>
    <xf numFmtId="0" fontId="14" fillId="33" borderId="101" xfId="0" applyNumberFormat="1" applyFont="1" applyFill="1" applyBorder="1" applyAlignment="1" applyProtection="1">
      <alignment horizontal="center" vertical="center"/>
      <protection/>
    </xf>
    <xf numFmtId="49" fontId="14" fillId="33" borderId="31" xfId="0" applyNumberFormat="1" applyFont="1" applyFill="1" applyBorder="1" applyAlignment="1" applyProtection="1">
      <alignment horizontal="center" vertical="center"/>
      <protection/>
    </xf>
    <xf numFmtId="49" fontId="14" fillId="33" borderId="72" xfId="0" applyNumberFormat="1" applyFont="1" applyFill="1" applyBorder="1" applyAlignment="1" applyProtection="1">
      <alignment horizontal="center" vertical="center"/>
      <protection/>
    </xf>
    <xf numFmtId="49" fontId="29" fillId="33" borderId="31" xfId="0" applyNumberFormat="1" applyFont="1" applyFill="1" applyBorder="1" applyAlignment="1" applyProtection="1">
      <alignment horizontal="center" vertical="center"/>
      <protection/>
    </xf>
    <xf numFmtId="49" fontId="29" fillId="33" borderId="72" xfId="0" applyNumberFormat="1" applyFont="1" applyFill="1" applyBorder="1" applyAlignment="1" applyProtection="1">
      <alignment horizontal="center" vertical="center"/>
      <protection/>
    </xf>
    <xf numFmtId="205" fontId="14" fillId="33" borderId="31" xfId="0" applyNumberFormat="1" applyFont="1" applyFill="1" applyBorder="1" applyAlignment="1" applyProtection="1">
      <alignment horizontal="center" vertical="center"/>
      <protection/>
    </xf>
    <xf numFmtId="205" fontId="14" fillId="33" borderId="72" xfId="0" applyNumberFormat="1" applyFont="1" applyFill="1" applyBorder="1" applyAlignment="1" applyProtection="1">
      <alignment horizontal="center" vertical="center"/>
      <protection/>
    </xf>
    <xf numFmtId="205" fontId="14" fillId="33" borderId="60" xfId="0" applyNumberFormat="1" applyFont="1" applyFill="1" applyBorder="1" applyAlignment="1" applyProtection="1">
      <alignment horizontal="center" vertical="center"/>
      <protection/>
    </xf>
    <xf numFmtId="49" fontId="14" fillId="33" borderId="69" xfId="0" applyNumberFormat="1" applyFont="1" applyFill="1" applyBorder="1" applyAlignment="1" applyProtection="1">
      <alignment horizontal="center" vertical="center"/>
      <protection/>
    </xf>
    <xf numFmtId="49" fontId="14" fillId="33" borderId="73" xfId="0" applyNumberFormat="1" applyFont="1" applyFill="1" applyBorder="1" applyAlignment="1" applyProtection="1">
      <alignment horizontal="center" vertical="center"/>
      <protection/>
    </xf>
    <xf numFmtId="49" fontId="29" fillId="33" borderId="69" xfId="0" applyNumberFormat="1" applyFont="1" applyFill="1" applyBorder="1" applyAlignment="1" applyProtection="1">
      <alignment horizontal="center" vertical="center"/>
      <protection/>
    </xf>
    <xf numFmtId="49" fontId="29" fillId="33" borderId="73" xfId="0" applyNumberFormat="1" applyFont="1" applyFill="1" applyBorder="1" applyAlignment="1" applyProtection="1">
      <alignment horizontal="center" vertical="center"/>
      <protection/>
    </xf>
    <xf numFmtId="204" fontId="15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67" xfId="0" applyNumberFormat="1" applyFont="1" applyFill="1" applyBorder="1" applyAlignment="1" applyProtection="1">
      <alignment horizontal="center" vertical="center"/>
      <protection/>
    </xf>
    <xf numFmtId="49" fontId="14" fillId="33" borderId="92" xfId="0" applyNumberFormat="1" applyFont="1" applyFill="1" applyBorder="1" applyAlignment="1" applyProtection="1">
      <alignment horizontal="center" vertical="center"/>
      <protection/>
    </xf>
    <xf numFmtId="49" fontId="29" fillId="33" borderId="67" xfId="0" applyNumberFormat="1" applyFont="1" applyFill="1" applyBorder="1" applyAlignment="1" applyProtection="1">
      <alignment horizontal="center" vertical="center"/>
      <protection/>
    </xf>
    <xf numFmtId="49" fontId="29" fillId="33" borderId="92" xfId="0" applyNumberFormat="1" applyFont="1" applyFill="1" applyBorder="1" applyAlignment="1" applyProtection="1">
      <alignment horizontal="center" vertical="center"/>
      <protection/>
    </xf>
    <xf numFmtId="49" fontId="8" fillId="33" borderId="69" xfId="0" applyNumberFormat="1" applyFont="1" applyFill="1" applyBorder="1" applyAlignment="1" applyProtection="1">
      <alignment horizontal="center" vertical="center"/>
      <protection/>
    </xf>
    <xf numFmtId="49" fontId="8" fillId="33" borderId="73" xfId="0" applyNumberFormat="1" applyFont="1" applyFill="1" applyBorder="1" applyAlignment="1" applyProtection="1">
      <alignment horizontal="center" vertical="center"/>
      <protection/>
    </xf>
    <xf numFmtId="49" fontId="28" fillId="33" borderId="69" xfId="0" applyNumberFormat="1" applyFont="1" applyFill="1" applyBorder="1" applyAlignment="1" applyProtection="1">
      <alignment horizontal="center" vertical="center"/>
      <protection/>
    </xf>
    <xf numFmtId="49" fontId="28" fillId="33" borderId="73" xfId="0" applyNumberFormat="1" applyFont="1" applyFill="1" applyBorder="1" applyAlignment="1" applyProtection="1">
      <alignment horizontal="center" vertical="center"/>
      <protection/>
    </xf>
    <xf numFmtId="49" fontId="8" fillId="33" borderId="104" xfId="0" applyNumberFormat="1" applyFont="1" applyFill="1" applyBorder="1" applyAlignment="1" applyProtection="1">
      <alignment horizontal="center" vertical="center"/>
      <protection/>
    </xf>
    <xf numFmtId="49" fontId="8" fillId="33" borderId="101" xfId="0" applyNumberFormat="1" applyFont="1" applyFill="1" applyBorder="1" applyAlignment="1" applyProtection="1">
      <alignment horizontal="center" vertical="center"/>
      <protection/>
    </xf>
    <xf numFmtId="49" fontId="28" fillId="33" borderId="104" xfId="0" applyNumberFormat="1" applyFont="1" applyFill="1" applyBorder="1" applyAlignment="1" applyProtection="1">
      <alignment horizontal="center" vertical="center"/>
      <protection/>
    </xf>
    <xf numFmtId="49" fontId="28" fillId="33" borderId="101" xfId="0" applyNumberFormat="1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72" xfId="0" applyNumberFormat="1" applyFont="1" applyFill="1" applyBorder="1" applyAlignment="1" applyProtection="1">
      <alignment horizontal="center" vertical="center"/>
      <protection/>
    </xf>
    <xf numFmtId="49" fontId="28" fillId="33" borderId="31" xfId="0" applyNumberFormat="1" applyFont="1" applyFill="1" applyBorder="1" applyAlignment="1" applyProtection="1">
      <alignment horizontal="center" vertical="center"/>
      <protection/>
    </xf>
    <xf numFmtId="49" fontId="28" fillId="33" borderId="72" xfId="0" applyNumberFormat="1" applyFont="1" applyFill="1" applyBorder="1" applyAlignment="1" applyProtection="1">
      <alignment horizontal="center" vertical="center"/>
      <protection/>
    </xf>
    <xf numFmtId="205" fontId="8" fillId="33" borderId="31" xfId="0" applyNumberFormat="1" applyFont="1" applyFill="1" applyBorder="1" applyAlignment="1" applyProtection="1">
      <alignment horizontal="center" vertical="center"/>
      <protection/>
    </xf>
    <xf numFmtId="205" fontId="8" fillId="33" borderId="72" xfId="0" applyNumberFormat="1" applyFont="1" applyFill="1" applyBorder="1" applyAlignment="1" applyProtection="1">
      <alignment horizontal="center" vertical="center"/>
      <protection/>
    </xf>
    <xf numFmtId="205" fontId="8" fillId="33" borderId="60" xfId="0" applyNumberFormat="1" applyFont="1" applyFill="1" applyBorder="1" applyAlignment="1" applyProtection="1">
      <alignment horizontal="center" vertical="center"/>
      <protection/>
    </xf>
    <xf numFmtId="205" fontId="6" fillId="33" borderId="107" xfId="0" applyNumberFormat="1" applyFont="1" applyFill="1" applyBorder="1" applyAlignment="1" applyProtection="1">
      <alignment horizontal="center" vertical="center"/>
      <protection/>
    </xf>
    <xf numFmtId="205" fontId="6" fillId="33" borderId="126" xfId="0" applyNumberFormat="1" applyFont="1" applyFill="1" applyBorder="1" applyAlignment="1" applyProtection="1">
      <alignment horizontal="center" vertical="center"/>
      <protection/>
    </xf>
    <xf numFmtId="205" fontId="6" fillId="33" borderId="109" xfId="0" applyNumberFormat="1" applyFont="1" applyFill="1" applyBorder="1" applyAlignment="1" applyProtection="1">
      <alignment horizontal="center" vertical="center"/>
      <protection/>
    </xf>
    <xf numFmtId="204" fontId="6" fillId="33" borderId="134" xfId="0" applyNumberFormat="1" applyFont="1" applyFill="1" applyBorder="1" applyAlignment="1" applyProtection="1">
      <alignment horizontal="center" vertical="center"/>
      <protection/>
    </xf>
    <xf numFmtId="204" fontId="6" fillId="33" borderId="130" xfId="0" applyNumberFormat="1" applyFont="1" applyFill="1" applyBorder="1" applyAlignment="1" applyProtection="1">
      <alignment horizontal="center" vertical="center"/>
      <protection/>
    </xf>
    <xf numFmtId="204" fontId="6" fillId="33" borderId="131" xfId="0" applyNumberFormat="1" applyFont="1" applyFill="1" applyBorder="1" applyAlignment="1" applyProtection="1">
      <alignment horizontal="center" vertical="center"/>
      <protection/>
    </xf>
    <xf numFmtId="0" fontId="8" fillId="33" borderId="104" xfId="0" applyNumberFormat="1" applyFont="1" applyFill="1" applyBorder="1" applyAlignment="1" applyProtection="1">
      <alignment horizontal="center" vertical="center"/>
      <protection/>
    </xf>
    <xf numFmtId="0" fontId="8" fillId="33" borderId="101" xfId="0" applyNumberFormat="1" applyFont="1" applyFill="1" applyBorder="1" applyAlignment="1" applyProtection="1">
      <alignment horizontal="center" vertical="center"/>
      <protection/>
    </xf>
    <xf numFmtId="204" fontId="6" fillId="33" borderId="107" xfId="0" applyNumberFormat="1" applyFont="1" applyFill="1" applyBorder="1" applyAlignment="1" applyProtection="1">
      <alignment horizontal="center" vertical="center" wrapText="1"/>
      <protection/>
    </xf>
    <xf numFmtId="0" fontId="18" fillId="33" borderId="108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204" fontId="6" fillId="33" borderId="47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135" xfId="0" applyFont="1" applyFill="1" applyBorder="1" applyAlignment="1">
      <alignment horizontal="center" vertical="center" textRotation="90" wrapText="1"/>
    </xf>
    <xf numFmtId="0" fontId="18" fillId="33" borderId="121" xfId="0" applyFont="1" applyFill="1" applyBorder="1" applyAlignment="1">
      <alignment horizontal="center" vertical="center" textRotation="90" wrapText="1"/>
    </xf>
    <xf numFmtId="204" fontId="6" fillId="33" borderId="142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143" xfId="0" applyFont="1" applyFill="1" applyBorder="1" applyAlignment="1">
      <alignment horizontal="center" vertical="center" textRotation="90" wrapText="1"/>
    </xf>
    <xf numFmtId="0" fontId="18" fillId="33" borderId="144" xfId="0" applyFont="1" applyFill="1" applyBorder="1" applyAlignment="1">
      <alignment horizontal="center" vertical="center" textRotation="90" wrapText="1"/>
    </xf>
    <xf numFmtId="204" fontId="6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25" xfId="0" applyFont="1" applyFill="1" applyBorder="1" applyAlignment="1">
      <alignment horizontal="center" vertical="center" textRotation="90" wrapText="1"/>
    </xf>
    <xf numFmtId="0" fontId="18" fillId="33" borderId="125" xfId="0" applyFont="1" applyFill="1" applyBorder="1" applyAlignment="1">
      <alignment horizontal="center" vertical="center" textRotation="90" wrapText="1"/>
    </xf>
    <xf numFmtId="204" fontId="6" fillId="33" borderId="123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70" xfId="0" applyFont="1" applyFill="1" applyBorder="1" applyAlignment="1">
      <alignment horizontal="center" vertical="center" textRotation="90" wrapText="1"/>
    </xf>
    <xf numFmtId="0" fontId="18" fillId="33" borderId="124" xfId="0" applyFont="1" applyFill="1" applyBorder="1" applyAlignment="1">
      <alignment horizontal="center" vertical="center" textRotation="90" wrapText="1"/>
    </xf>
    <xf numFmtId="204" fontId="6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10" xfId="0" applyFont="1" applyFill="1" applyBorder="1" applyAlignment="1">
      <alignment horizontal="center" vertical="center" textRotation="90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204" fontId="6" fillId="33" borderId="126" xfId="0" applyNumberFormat="1" applyFont="1" applyFill="1" applyBorder="1" applyAlignment="1" applyProtection="1">
      <alignment horizontal="center" vertical="center" textRotation="90" wrapText="1"/>
      <protection/>
    </xf>
    <xf numFmtId="204" fontId="6" fillId="33" borderId="107" xfId="0" applyNumberFormat="1" applyFont="1" applyFill="1" applyBorder="1" applyAlignment="1" applyProtection="1">
      <alignment horizontal="center" vertical="center"/>
      <protection/>
    </xf>
    <xf numFmtId="204" fontId="6" fillId="33" borderId="108" xfId="0" applyNumberFormat="1" applyFont="1" applyFill="1" applyBorder="1" applyAlignment="1" applyProtection="1">
      <alignment horizontal="center" vertical="center"/>
      <protection/>
    </xf>
    <xf numFmtId="204" fontId="6" fillId="33" borderId="126" xfId="0" applyNumberFormat="1" applyFont="1" applyFill="1" applyBorder="1" applyAlignment="1" applyProtection="1">
      <alignment horizontal="center" vertical="center"/>
      <protection/>
    </xf>
    <xf numFmtId="204" fontId="6" fillId="33" borderId="107" xfId="0" applyNumberFormat="1" applyFont="1" applyFill="1" applyBorder="1" applyAlignment="1" applyProtection="1">
      <alignment horizontal="center" vertical="center" textRotation="90" wrapText="1"/>
      <protection/>
    </xf>
    <xf numFmtId="204" fontId="6" fillId="33" borderId="108" xfId="0" applyNumberFormat="1" applyFont="1" applyFill="1" applyBorder="1" applyAlignment="1" applyProtection="1">
      <alignment horizontal="center" vertical="center" textRotation="90" wrapText="1"/>
      <protection/>
    </xf>
    <xf numFmtId="204" fontId="6" fillId="33" borderId="119" xfId="0" applyNumberFormat="1" applyFont="1" applyFill="1" applyBorder="1" applyAlignment="1" applyProtection="1">
      <alignment horizontal="center" vertical="center"/>
      <protection/>
    </xf>
    <xf numFmtId="204" fontId="6" fillId="33" borderId="120" xfId="0" applyNumberFormat="1" applyFont="1" applyFill="1" applyBorder="1" applyAlignment="1" applyProtection="1">
      <alignment horizontal="center" vertical="center"/>
      <protection/>
    </xf>
    <xf numFmtId="204" fontId="6" fillId="33" borderId="15" xfId="0" applyNumberFormat="1" applyFont="1" applyFill="1" applyBorder="1" applyAlignment="1" applyProtection="1">
      <alignment horizontal="center" vertical="center"/>
      <protection/>
    </xf>
    <xf numFmtId="204" fontId="6" fillId="33" borderId="116" xfId="0" applyNumberFormat="1" applyFont="1" applyFill="1" applyBorder="1" applyAlignment="1" applyProtection="1">
      <alignment horizontal="center" vertical="center"/>
      <protection/>
    </xf>
    <xf numFmtId="204" fontId="6" fillId="33" borderId="117" xfId="0" applyNumberFormat="1" applyFont="1" applyFill="1" applyBorder="1" applyAlignment="1" applyProtection="1">
      <alignment horizontal="center" vertical="center"/>
      <protection/>
    </xf>
    <xf numFmtId="204" fontId="6" fillId="33" borderId="122" xfId="0" applyNumberFormat="1" applyFont="1" applyFill="1" applyBorder="1" applyAlignment="1" applyProtection="1">
      <alignment horizontal="center" vertical="center"/>
      <protection/>
    </xf>
    <xf numFmtId="204" fontId="6" fillId="33" borderId="47" xfId="0" applyNumberFormat="1" applyFont="1" applyFill="1" applyBorder="1" applyAlignment="1" applyProtection="1">
      <alignment horizontal="center" vertical="center"/>
      <protection/>
    </xf>
    <xf numFmtId="204" fontId="6" fillId="33" borderId="121" xfId="0" applyNumberFormat="1" applyFont="1" applyFill="1" applyBorder="1" applyAlignment="1" applyProtection="1">
      <alignment horizontal="center" vertical="center"/>
      <protection/>
    </xf>
    <xf numFmtId="204" fontId="6" fillId="33" borderId="14" xfId="0" applyNumberFormat="1" applyFont="1" applyFill="1" applyBorder="1" applyAlignment="1" applyProtection="1">
      <alignment horizontal="center" vertical="center"/>
      <protection/>
    </xf>
    <xf numFmtId="204" fontId="6" fillId="33" borderId="16" xfId="0" applyNumberFormat="1" applyFont="1" applyFill="1" applyBorder="1" applyAlignment="1" applyProtection="1">
      <alignment horizontal="center" vertical="center" textRotation="90" wrapText="1"/>
      <protection/>
    </xf>
    <xf numFmtId="204" fontId="8" fillId="33" borderId="137" xfId="0" applyNumberFormat="1" applyFont="1" applyFill="1" applyBorder="1" applyAlignment="1" applyProtection="1">
      <alignment horizontal="center" vertical="center"/>
      <protection/>
    </xf>
    <xf numFmtId="204" fontId="8" fillId="33" borderId="113" xfId="0" applyNumberFormat="1" applyFont="1" applyFill="1" applyBorder="1" applyAlignment="1" applyProtection="1">
      <alignment horizontal="center" vertical="center"/>
      <protection/>
    </xf>
    <xf numFmtId="204" fontId="8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138" xfId="0" applyNumberFormat="1" applyFont="1" applyFill="1" applyBorder="1" applyAlignment="1" applyProtection="1">
      <alignment horizontal="center" vertical="center" textRotation="90"/>
      <protection/>
    </xf>
    <xf numFmtId="0" fontId="6" fillId="33" borderId="20" xfId="0" applyNumberFormat="1" applyFont="1" applyFill="1" applyBorder="1" applyAlignment="1" applyProtection="1">
      <alignment horizontal="center" vertical="center" textRotation="90"/>
      <protection/>
    </xf>
    <xf numFmtId="204" fontId="6" fillId="33" borderId="139" xfId="0" applyNumberFormat="1" applyFont="1" applyFill="1" applyBorder="1" applyAlignment="1" applyProtection="1">
      <alignment horizontal="center" vertical="center" wrapText="1"/>
      <protection/>
    </xf>
    <xf numFmtId="204" fontId="6" fillId="33" borderId="25" xfId="0" applyNumberFormat="1" applyFont="1" applyFill="1" applyBorder="1" applyAlignment="1" applyProtection="1">
      <alignment horizontal="center" vertical="center" wrapText="1"/>
      <protection/>
    </xf>
    <xf numFmtId="204" fontId="6" fillId="33" borderId="125" xfId="0" applyNumberFormat="1" applyFont="1" applyFill="1" applyBorder="1" applyAlignment="1" applyProtection="1">
      <alignment horizontal="center" vertical="center" wrapText="1"/>
      <protection/>
    </xf>
    <xf numFmtId="0" fontId="6" fillId="33" borderId="145" xfId="0" applyNumberFormat="1" applyFont="1" applyFill="1" applyBorder="1" applyAlignment="1" applyProtection="1">
      <alignment horizontal="center" vertical="center" wrapText="1"/>
      <protection/>
    </xf>
    <xf numFmtId="0" fontId="6" fillId="33" borderId="128" xfId="0" applyNumberFormat="1" applyFont="1" applyFill="1" applyBorder="1" applyAlignment="1" applyProtection="1">
      <alignment horizontal="center" vertical="center" wrapText="1"/>
      <protection/>
    </xf>
    <xf numFmtId="0" fontId="18" fillId="33" borderId="128" xfId="0" applyFont="1" applyFill="1" applyBorder="1" applyAlignment="1">
      <alignment horizontal="center" vertical="center" wrapText="1"/>
    </xf>
    <xf numFmtId="0" fontId="18" fillId="33" borderId="129" xfId="0" applyFont="1" applyFill="1" applyBorder="1" applyAlignment="1">
      <alignment horizontal="center" vertical="center" wrapText="1"/>
    </xf>
    <xf numFmtId="0" fontId="6" fillId="33" borderId="121" xfId="0" applyNumberFormat="1" applyFont="1" applyFill="1" applyBorder="1" applyAlignment="1" applyProtection="1">
      <alignment horizontal="center" vertical="center" wrapText="1"/>
      <protection/>
    </xf>
    <xf numFmtId="0" fontId="6" fillId="33" borderId="117" xfId="0" applyNumberFormat="1" applyFont="1" applyFill="1" applyBorder="1" applyAlignment="1" applyProtection="1">
      <alignment horizontal="center" vertical="center" wrapText="1"/>
      <protection/>
    </xf>
    <xf numFmtId="0" fontId="18" fillId="33" borderId="117" xfId="0" applyFont="1" applyFill="1" applyBorder="1" applyAlignment="1">
      <alignment horizontal="center" vertical="center" wrapText="1"/>
    </xf>
    <xf numFmtId="0" fontId="18" fillId="33" borderId="146" xfId="0" applyFont="1" applyFill="1" applyBorder="1" applyAlignment="1">
      <alignment horizontal="center" vertical="center" wrapText="1"/>
    </xf>
    <xf numFmtId="204" fontId="6" fillId="33" borderId="147" xfId="0" applyNumberFormat="1" applyFont="1" applyFill="1" applyBorder="1" applyAlignment="1" applyProtection="1">
      <alignment horizontal="center" vertical="center" textRotation="90" wrapText="1"/>
      <protection/>
    </xf>
    <xf numFmtId="204" fontId="6" fillId="33" borderId="148" xfId="0" applyNumberFormat="1" applyFont="1" applyFill="1" applyBorder="1" applyAlignment="1" applyProtection="1">
      <alignment horizontal="center" vertical="center" textRotation="90" wrapText="1"/>
      <protection/>
    </xf>
    <xf numFmtId="204" fontId="6" fillId="33" borderId="140" xfId="0" applyNumberFormat="1" applyFont="1" applyFill="1" applyBorder="1" applyAlignment="1" applyProtection="1">
      <alignment horizontal="center" vertical="center" wrapText="1"/>
      <protection/>
    </xf>
    <xf numFmtId="204" fontId="6" fillId="33" borderId="141" xfId="0" applyNumberFormat="1" applyFont="1" applyFill="1" applyBorder="1" applyAlignment="1" applyProtection="1">
      <alignment horizontal="center" vertical="center" wrapText="1"/>
      <protection/>
    </xf>
    <xf numFmtId="0" fontId="18" fillId="33" borderId="141" xfId="0" applyFont="1" applyFill="1" applyBorder="1" applyAlignment="1">
      <alignment horizontal="center" vertical="center" wrapText="1"/>
    </xf>
    <xf numFmtId="204" fontId="6" fillId="33" borderId="149" xfId="0" applyNumberFormat="1" applyFont="1" applyFill="1" applyBorder="1" applyAlignment="1" applyProtection="1">
      <alignment horizontal="center" vertical="center"/>
      <protection/>
    </xf>
    <xf numFmtId="204" fontId="6" fillId="33" borderId="150" xfId="0" applyNumberFormat="1" applyFont="1" applyFill="1" applyBorder="1" applyAlignment="1" applyProtection="1">
      <alignment horizontal="center" vertical="center"/>
      <protection/>
    </xf>
    <xf numFmtId="204" fontId="6" fillId="33" borderId="79" xfId="0" applyNumberFormat="1" applyFont="1" applyFill="1" applyBorder="1" applyAlignment="1" applyProtection="1">
      <alignment horizontal="center" vertical="center"/>
      <protection/>
    </xf>
    <xf numFmtId="0" fontId="18" fillId="33" borderId="136" xfId="0" applyFont="1" applyFill="1" applyBorder="1" applyAlignment="1">
      <alignment horizontal="center" vertical="center" wrapText="1"/>
    </xf>
    <xf numFmtId="204" fontId="2" fillId="33" borderId="113" xfId="0" applyNumberFormat="1" applyFont="1" applyFill="1" applyBorder="1" applyAlignment="1" applyProtection="1">
      <alignment horizontal="center" vertical="center"/>
      <protection/>
    </xf>
    <xf numFmtId="204" fontId="2" fillId="33" borderId="31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203" fontId="78" fillId="0" borderId="68" xfId="0" applyNumberFormat="1" applyFont="1" applyFill="1" applyBorder="1" applyAlignment="1" applyProtection="1">
      <alignment horizontal="center" vertical="center" wrapText="1"/>
      <protection/>
    </xf>
    <xf numFmtId="203" fontId="77" fillId="0" borderId="62" xfId="0" applyNumberFormat="1" applyFont="1" applyBorder="1" applyAlignment="1">
      <alignment horizontal="center" vertical="center" wrapText="1"/>
    </xf>
    <xf numFmtId="203" fontId="77" fillId="0" borderId="54" xfId="0" applyNumberFormat="1" applyFont="1" applyBorder="1" applyAlignment="1">
      <alignment horizontal="center" vertical="center" wrapText="1"/>
    </xf>
    <xf numFmtId="198" fontId="78" fillId="0" borderId="68" xfId="0" applyNumberFormat="1" applyFont="1" applyFill="1" applyBorder="1" applyAlignment="1" applyProtection="1">
      <alignment horizontal="center" vertical="center" wrapText="1"/>
      <protection/>
    </xf>
    <xf numFmtId="198" fontId="77" fillId="0" borderId="62" xfId="0" applyNumberFormat="1" applyFont="1" applyBorder="1" applyAlignment="1">
      <alignment horizontal="center" vertical="center" wrapText="1"/>
    </xf>
    <xf numFmtId="198" fontId="77" fillId="0" borderId="54" xfId="0" applyNumberFormat="1" applyFont="1" applyBorder="1" applyAlignment="1">
      <alignment horizontal="center" vertical="center" wrapText="1"/>
    </xf>
    <xf numFmtId="203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9" xfId="0" applyFont="1" applyBorder="1" applyAlignment="1" applyProtection="1">
      <alignment horizontal="right" vertical="center"/>
      <protection/>
    </xf>
    <xf numFmtId="0" fontId="7" fillId="0" borderId="120" xfId="0" applyFont="1" applyBorder="1" applyAlignment="1" applyProtection="1">
      <alignment horizontal="right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9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5" xfId="0" applyFont="1" applyBorder="1" applyAlignment="1" applyProtection="1">
      <alignment horizontal="right" vertical="center"/>
      <protection/>
    </xf>
    <xf numFmtId="0" fontId="7" fillId="0" borderId="108" xfId="0" applyFont="1" applyBorder="1" applyAlignment="1" applyProtection="1">
      <alignment horizontal="right" vertical="center"/>
      <protection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31" xfId="0" applyNumberFormat="1" applyFont="1" applyFill="1" applyBorder="1" applyAlignment="1" applyProtection="1">
      <alignment horizontal="center" vertical="center"/>
      <protection/>
    </xf>
    <xf numFmtId="0" fontId="79" fillId="0" borderId="72" xfId="0" applyNumberFormat="1" applyFont="1" applyFill="1" applyBorder="1" applyAlignment="1" applyProtection="1">
      <alignment horizontal="center" vertical="center"/>
      <protection/>
    </xf>
    <xf numFmtId="0" fontId="7" fillId="0" borderId="116" xfId="0" applyFont="1" applyBorder="1" applyAlignment="1">
      <alignment horizontal="right" vertical="center"/>
    </xf>
    <xf numFmtId="0" fontId="7" fillId="0" borderId="117" xfId="0" applyFont="1" applyBorder="1" applyAlignment="1">
      <alignment horizontal="right" vertical="center"/>
    </xf>
    <xf numFmtId="49" fontId="90" fillId="34" borderId="86" xfId="0" applyNumberFormat="1" applyFont="1" applyFill="1" applyBorder="1" applyAlignment="1">
      <alignment horizontal="center" vertical="center"/>
    </xf>
    <xf numFmtId="49" fontId="90" fillId="34" borderId="79" xfId="0" applyNumberFormat="1" applyFont="1" applyFill="1" applyBorder="1" applyAlignment="1">
      <alignment horizontal="center" vertical="center"/>
    </xf>
    <xf numFmtId="49" fontId="83" fillId="34" borderId="86" xfId="0" applyNumberFormat="1" applyFont="1" applyFill="1" applyBorder="1" applyAlignment="1">
      <alignment horizontal="center" vertical="center"/>
    </xf>
    <xf numFmtId="49" fontId="83" fillId="34" borderId="79" xfId="0" applyNumberFormat="1" applyFont="1" applyFill="1" applyBorder="1" applyAlignment="1">
      <alignment horizontal="center" vertical="center"/>
    </xf>
    <xf numFmtId="49" fontId="83" fillId="34" borderId="71" xfId="0" applyNumberFormat="1" applyFont="1" applyFill="1" applyBorder="1" applyAlignment="1">
      <alignment horizontal="center" vertical="center"/>
    </xf>
    <xf numFmtId="49" fontId="83" fillId="34" borderId="93" xfId="0" applyNumberFormat="1" applyFont="1" applyFill="1" applyBorder="1" applyAlignment="1">
      <alignment horizontal="center" vertical="center"/>
    </xf>
    <xf numFmtId="204" fontId="7" fillId="34" borderId="91" xfId="0" applyNumberFormat="1" applyFont="1" applyFill="1" applyBorder="1" applyAlignment="1" applyProtection="1">
      <alignment horizontal="center" vertical="center" wrapText="1"/>
      <protection/>
    </xf>
    <xf numFmtId="204" fontId="7" fillId="34" borderId="103" xfId="0" applyNumberFormat="1" applyFont="1" applyFill="1" applyBorder="1" applyAlignment="1" applyProtection="1">
      <alignment horizontal="center" vertical="center" wrapText="1"/>
      <protection/>
    </xf>
    <xf numFmtId="204" fontId="7" fillId="34" borderId="77" xfId="0" applyNumberFormat="1" applyFont="1" applyFill="1" applyBorder="1" applyAlignment="1" applyProtection="1">
      <alignment horizontal="center" vertical="center" wrapText="1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77" xfId="0" applyNumberFormat="1" applyFont="1" applyFill="1" applyBorder="1" applyAlignment="1" applyProtection="1">
      <alignment horizontal="center" vertical="center"/>
      <protection/>
    </xf>
    <xf numFmtId="1" fontId="7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1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90" fillId="34" borderId="104" xfId="0" applyNumberFormat="1" applyFont="1" applyFill="1" applyBorder="1" applyAlignment="1">
      <alignment horizontal="center" vertical="center"/>
    </xf>
    <xf numFmtId="49" fontId="90" fillId="34" borderId="101" xfId="0" applyNumberFormat="1" applyFont="1" applyFill="1" applyBorder="1" applyAlignment="1">
      <alignment horizontal="center" vertical="center"/>
    </xf>
    <xf numFmtId="49" fontId="83" fillId="34" borderId="104" xfId="0" applyNumberFormat="1" applyFont="1" applyFill="1" applyBorder="1" applyAlignment="1">
      <alignment horizontal="center" vertical="center"/>
    </xf>
    <xf numFmtId="49" fontId="83" fillId="34" borderId="101" xfId="0" applyNumberFormat="1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 applyProtection="1">
      <alignment horizontal="center" vertical="center" wrapText="1"/>
      <protection/>
    </xf>
    <xf numFmtId="49" fontId="10" fillId="0" borderId="93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92" xfId="0" applyNumberFormat="1" applyFont="1" applyBorder="1" applyAlignment="1">
      <alignment horizontal="center" vertical="center" wrapText="1"/>
    </xf>
    <xf numFmtId="49" fontId="7" fillId="34" borderId="114" xfId="0" applyNumberFormat="1" applyFont="1" applyFill="1" applyBorder="1" applyAlignment="1" applyProtection="1">
      <alignment horizontal="center" vertical="center"/>
      <protection/>
    </xf>
    <xf numFmtId="49" fontId="7" fillId="34" borderId="34" xfId="0" applyNumberFormat="1" applyFont="1" applyFill="1" applyBorder="1" applyAlignment="1" applyProtection="1">
      <alignment horizontal="center" vertical="center"/>
      <protection/>
    </xf>
    <xf numFmtId="49" fontId="7" fillId="0" borderId="91" xfId="0" applyNumberFormat="1" applyFont="1" applyFill="1" applyBorder="1" applyAlignment="1" applyProtection="1">
      <alignment horizontal="center" vertical="center"/>
      <protection/>
    </xf>
    <xf numFmtId="49" fontId="7" fillId="0" borderId="101" xfId="0" applyNumberFormat="1" applyFont="1" applyFill="1" applyBorder="1" applyAlignment="1" applyProtection="1">
      <alignment horizontal="center" vertical="center"/>
      <protection/>
    </xf>
    <xf numFmtId="49" fontId="90" fillId="0" borderId="91" xfId="0" applyNumberFormat="1" applyFont="1" applyFill="1" applyBorder="1" applyAlignment="1" applyProtection="1">
      <alignment horizontal="center" vertical="center"/>
      <protection/>
    </xf>
    <xf numFmtId="49" fontId="90" fillId="0" borderId="101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92" xfId="0" applyNumberFormat="1" applyFont="1" applyFill="1" applyBorder="1" applyAlignment="1" applyProtection="1">
      <alignment horizontal="center" vertical="center"/>
      <protection/>
    </xf>
    <xf numFmtId="49" fontId="83" fillId="0" borderId="91" xfId="0" applyNumberFormat="1" applyFont="1" applyFill="1" applyBorder="1" applyAlignment="1" applyProtection="1">
      <alignment horizontal="center" vertical="center"/>
      <protection/>
    </xf>
    <xf numFmtId="49" fontId="83" fillId="0" borderId="101" xfId="0" applyNumberFormat="1" applyFont="1" applyFill="1" applyBorder="1" applyAlignment="1" applyProtection="1">
      <alignment horizontal="center" vertical="center"/>
      <protection/>
    </xf>
    <xf numFmtId="49" fontId="85" fillId="33" borderId="71" xfId="0" applyNumberFormat="1" applyFont="1" applyFill="1" applyBorder="1" applyAlignment="1" applyProtection="1">
      <alignment horizontal="center" vertical="center"/>
      <protection/>
    </xf>
    <xf numFmtId="49" fontId="85" fillId="33" borderId="93" xfId="0" applyNumberFormat="1" applyFont="1" applyFill="1" applyBorder="1" applyAlignment="1" applyProtection="1">
      <alignment horizontal="center" vertical="center"/>
      <protection/>
    </xf>
    <xf numFmtId="49" fontId="85" fillId="34" borderId="71" xfId="0" applyNumberFormat="1" applyFont="1" applyFill="1" applyBorder="1" applyAlignment="1" applyProtection="1">
      <alignment horizontal="center" vertical="center"/>
      <protection/>
    </xf>
    <xf numFmtId="49" fontId="85" fillId="34" borderId="93" xfId="0" applyNumberFormat="1" applyFont="1" applyFill="1" applyBorder="1" applyAlignment="1" applyProtection="1">
      <alignment horizontal="center" vertical="center"/>
      <protection/>
    </xf>
    <xf numFmtId="1" fontId="83" fillId="0" borderId="91" xfId="0" applyNumberFormat="1" applyFont="1" applyFill="1" applyBorder="1" applyAlignment="1" applyProtection="1">
      <alignment horizontal="center" vertical="center"/>
      <protection/>
    </xf>
    <xf numFmtId="1" fontId="83" fillId="0" borderId="77" xfId="0" applyNumberFormat="1" applyFont="1" applyFill="1" applyBorder="1" applyAlignment="1" applyProtection="1">
      <alignment horizontal="center" vertical="center"/>
      <protection/>
    </xf>
    <xf numFmtId="49" fontId="83" fillId="0" borderId="31" xfId="0" applyNumberFormat="1" applyFont="1" applyFill="1" applyBorder="1" applyAlignment="1" applyProtection="1">
      <alignment horizontal="center" vertical="center"/>
      <protection/>
    </xf>
    <xf numFmtId="49" fontId="83" fillId="0" borderId="72" xfId="0" applyNumberFormat="1" applyFont="1" applyFill="1" applyBorder="1" applyAlignment="1" applyProtection="1">
      <alignment horizontal="center" vertical="center"/>
      <protection/>
    </xf>
    <xf numFmtId="49" fontId="7" fillId="34" borderId="132" xfId="0" applyNumberFormat="1" applyFont="1" applyFill="1" applyBorder="1" applyAlignment="1" applyProtection="1">
      <alignment horizontal="center" vertical="center"/>
      <protection/>
    </xf>
    <xf numFmtId="49" fontId="7" fillId="34" borderId="90" xfId="0" applyNumberFormat="1" applyFont="1" applyFill="1" applyBorder="1" applyAlignment="1" applyProtection="1">
      <alignment horizontal="center" vertical="center"/>
      <protection/>
    </xf>
    <xf numFmtId="49" fontId="7" fillId="34" borderId="133" xfId="0" applyNumberFormat="1" applyFont="1" applyFill="1" applyBorder="1" applyAlignment="1" applyProtection="1">
      <alignment horizontal="center" vertical="center"/>
      <protection/>
    </xf>
    <xf numFmtId="1" fontId="80" fillId="33" borderId="161" xfId="0" applyNumberFormat="1" applyFont="1" applyFill="1" applyBorder="1" applyAlignment="1" applyProtection="1">
      <alignment horizontal="center" vertical="center"/>
      <protection/>
    </xf>
    <xf numFmtId="1" fontId="80" fillId="33" borderId="162" xfId="0" applyNumberFormat="1" applyFont="1" applyFill="1" applyBorder="1" applyAlignment="1" applyProtection="1">
      <alignment horizontal="center" vertical="center"/>
      <protection/>
    </xf>
    <xf numFmtId="49" fontId="83" fillId="33" borderId="161" xfId="0" applyNumberFormat="1" applyFont="1" applyFill="1" applyBorder="1" applyAlignment="1" applyProtection="1">
      <alignment horizontal="center" vertical="center"/>
      <protection/>
    </xf>
    <xf numFmtId="49" fontId="83" fillId="33" borderId="162" xfId="0" applyNumberFormat="1" applyFont="1" applyFill="1" applyBorder="1" applyAlignment="1" applyProtection="1">
      <alignment horizontal="center" vertical="center"/>
      <protection/>
    </xf>
    <xf numFmtId="49" fontId="80" fillId="33" borderId="162" xfId="0" applyNumberFormat="1" applyFont="1" applyFill="1" applyBorder="1" applyAlignment="1" applyProtection="1">
      <alignment horizontal="center" vertical="center"/>
      <protection/>
    </xf>
    <xf numFmtId="2" fontId="7" fillId="0" borderId="163" xfId="0" applyNumberFormat="1" applyFont="1" applyFill="1" applyBorder="1" applyAlignment="1" applyProtection="1">
      <alignment horizontal="center" vertical="center"/>
      <protection/>
    </xf>
    <xf numFmtId="2" fontId="7" fillId="0" borderId="164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 vertical="center"/>
      <protection/>
    </xf>
    <xf numFmtId="49" fontId="7" fillId="0" borderId="93" xfId="0" applyNumberFormat="1" applyFont="1" applyFill="1" applyBorder="1" applyAlignment="1" applyProtection="1">
      <alignment horizontal="center" vertical="center"/>
      <protection/>
    </xf>
    <xf numFmtId="49" fontId="7" fillId="0" borderId="104" xfId="0" applyNumberFormat="1" applyFont="1" applyFill="1" applyBorder="1" applyAlignment="1" applyProtection="1">
      <alignment horizontal="center" vertical="center"/>
      <protection/>
    </xf>
    <xf numFmtId="49" fontId="83" fillId="0" borderId="104" xfId="0" applyNumberFormat="1" applyFont="1" applyFill="1" applyBorder="1" applyAlignment="1" applyProtection="1">
      <alignment horizontal="center" vertical="center"/>
      <protection/>
    </xf>
    <xf numFmtId="49" fontId="80" fillId="0" borderId="31" xfId="0" applyNumberFormat="1" applyFont="1" applyFill="1" applyBorder="1" applyAlignment="1" applyProtection="1">
      <alignment horizontal="center" vertical="center"/>
      <protection/>
    </xf>
    <xf numFmtId="49" fontId="80" fillId="0" borderId="27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34" borderId="67" xfId="0" applyNumberFormat="1" applyFont="1" applyFill="1" applyBorder="1" applyAlignment="1" applyProtection="1">
      <alignment horizontal="center" vertical="center"/>
      <protection/>
    </xf>
    <xf numFmtId="49" fontId="7" fillId="34" borderId="92" xfId="0" applyNumberFormat="1" applyFont="1" applyFill="1" applyBorder="1" applyAlignment="1" applyProtection="1">
      <alignment horizontal="center" vertical="center"/>
      <protection/>
    </xf>
    <xf numFmtId="49" fontId="7" fillId="34" borderId="99" xfId="0" applyNumberFormat="1" applyFont="1" applyFill="1" applyBorder="1" applyAlignment="1" applyProtection="1">
      <alignment horizontal="center" vertical="center"/>
      <protection/>
    </xf>
    <xf numFmtId="49" fontId="7" fillId="34" borderId="97" xfId="0" applyNumberFormat="1" applyFont="1" applyFill="1" applyBorder="1" applyAlignment="1" applyProtection="1">
      <alignment horizontal="center" vertical="center"/>
      <protection/>
    </xf>
    <xf numFmtId="49" fontId="7" fillId="34" borderId="13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71" xfId="0" applyNumberFormat="1" applyFont="1" applyFill="1" applyBorder="1" applyAlignment="1" applyProtection="1">
      <alignment horizontal="center" vertical="center"/>
      <protection/>
    </xf>
    <xf numFmtId="49" fontId="83" fillId="0" borderId="93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83" fillId="0" borderId="67" xfId="0" applyNumberFormat="1" applyFont="1" applyFill="1" applyBorder="1" applyAlignment="1">
      <alignment horizontal="center" vertical="center" wrapText="1"/>
    </xf>
    <xf numFmtId="49" fontId="83" fillId="0" borderId="92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 wrapText="1"/>
    </xf>
    <xf numFmtId="49" fontId="83" fillId="33" borderId="156" xfId="0" applyNumberFormat="1" applyFont="1" applyFill="1" applyBorder="1" applyAlignment="1" applyProtection="1">
      <alignment horizontal="center" vertical="center"/>
      <protection/>
    </xf>
    <xf numFmtId="49" fontId="83" fillId="33" borderId="157" xfId="0" applyNumberFormat="1" applyFont="1" applyFill="1" applyBorder="1" applyAlignment="1" applyProtection="1">
      <alignment horizontal="center" vertical="center"/>
      <protection/>
    </xf>
    <xf numFmtId="49" fontId="83" fillId="33" borderId="158" xfId="0" applyNumberFormat="1" applyFont="1" applyFill="1" applyBorder="1" applyAlignment="1" applyProtection="1">
      <alignment horizontal="center" vertical="center"/>
      <protection/>
    </xf>
    <xf numFmtId="49" fontId="83" fillId="33" borderId="159" xfId="0" applyNumberFormat="1" applyFont="1" applyFill="1" applyBorder="1" applyAlignment="1" applyProtection="1">
      <alignment horizontal="center" vertical="center"/>
      <protection/>
    </xf>
    <xf numFmtId="49" fontId="7" fillId="33" borderId="158" xfId="0" applyNumberFormat="1" applyFont="1" applyFill="1" applyBorder="1" applyAlignment="1" applyProtection="1">
      <alignment horizontal="center" vertical="center"/>
      <protection/>
    </xf>
    <xf numFmtId="49" fontId="7" fillId="33" borderId="159" xfId="0" applyNumberFormat="1" applyFont="1" applyFill="1" applyBorder="1" applyAlignment="1" applyProtection="1">
      <alignment horizontal="center" vertical="center"/>
      <protection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103" xfId="0" applyNumberFormat="1" applyFont="1" applyFill="1" applyBorder="1" applyAlignment="1">
      <alignment horizontal="center" vertical="center" wrapText="1"/>
    </xf>
    <xf numFmtId="49" fontId="10" fillId="0" borderId="101" xfId="0" applyNumberFormat="1" applyFont="1" applyFill="1" applyBorder="1" applyAlignment="1">
      <alignment horizontal="center" vertical="center" wrapText="1"/>
    </xf>
    <xf numFmtId="49" fontId="7" fillId="0" borderId="154" xfId="0" applyNumberFormat="1" applyFont="1" applyFill="1" applyBorder="1" applyAlignment="1" applyProtection="1">
      <alignment horizontal="center" vertical="center"/>
      <protection/>
    </xf>
    <xf numFmtId="49" fontId="7" fillId="0" borderId="155" xfId="0" applyNumberFormat="1" applyFont="1" applyFill="1" applyBorder="1" applyAlignment="1" applyProtection="1">
      <alignment horizontal="center" vertical="center"/>
      <protection/>
    </xf>
    <xf numFmtId="49" fontId="10" fillId="0" borderId="154" xfId="0" applyNumberFormat="1" applyFont="1" applyFill="1" applyBorder="1" applyAlignment="1" applyProtection="1">
      <alignment horizontal="center" vertical="center"/>
      <protection/>
    </xf>
    <xf numFmtId="49" fontId="10" fillId="0" borderId="155" xfId="0" applyNumberFormat="1" applyFont="1" applyFill="1" applyBorder="1" applyAlignment="1" applyProtection="1">
      <alignment horizontal="center" vertical="center"/>
      <protection/>
    </xf>
    <xf numFmtId="49" fontId="83" fillId="0" borderId="67" xfId="0" applyNumberFormat="1" applyFont="1" applyFill="1" applyBorder="1" applyAlignment="1" applyProtection="1">
      <alignment horizontal="center" vertical="center"/>
      <protection/>
    </xf>
    <xf numFmtId="49" fontId="83" fillId="0" borderId="92" xfId="0" applyNumberFormat="1" applyFont="1" applyFill="1" applyBorder="1" applyAlignment="1" applyProtection="1">
      <alignment horizontal="center" vertical="center"/>
      <protection/>
    </xf>
    <xf numFmtId="49" fontId="10" fillId="0" borderId="67" xfId="0" applyNumberFormat="1" applyFont="1" applyFill="1" applyBorder="1" applyAlignment="1" applyProtection="1">
      <alignment horizontal="center" vertical="center"/>
      <protection/>
    </xf>
    <xf numFmtId="49" fontId="10" fillId="0" borderId="92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/>
      <protection/>
    </xf>
    <xf numFmtId="49" fontId="10" fillId="0" borderId="93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72" xfId="0" applyNumberFormat="1" applyFont="1" applyFill="1" applyBorder="1" applyAlignment="1" applyProtection="1">
      <alignment horizontal="center" vertical="center"/>
      <protection/>
    </xf>
    <xf numFmtId="49" fontId="80" fillId="0" borderId="104" xfId="0" applyNumberFormat="1" applyFont="1" applyFill="1" applyBorder="1" applyAlignment="1" applyProtection="1">
      <alignment horizontal="center" vertical="center"/>
      <protection/>
    </xf>
    <xf numFmtId="49" fontId="80" fillId="0" borderId="101" xfId="0" applyNumberFormat="1" applyFont="1" applyFill="1" applyBorder="1" applyAlignment="1" applyProtection="1">
      <alignment horizontal="center" vertical="center"/>
      <protection/>
    </xf>
    <xf numFmtId="49" fontId="81" fillId="0" borderId="104" xfId="0" applyNumberFormat="1" applyFont="1" applyFill="1" applyBorder="1" applyAlignment="1" applyProtection="1">
      <alignment horizontal="center" vertical="center"/>
      <protection/>
    </xf>
    <xf numFmtId="49" fontId="81" fillId="0" borderId="101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10" fillId="0" borderId="103" xfId="0" applyNumberFormat="1" applyFont="1" applyFill="1" applyBorder="1" applyAlignment="1" applyProtection="1">
      <alignment horizontal="center" vertical="center"/>
      <protection/>
    </xf>
    <xf numFmtId="0" fontId="10" fillId="0" borderId="130" xfId="0" applyNumberFormat="1" applyFont="1" applyFill="1" applyBorder="1" applyAlignment="1" applyProtection="1">
      <alignment horizontal="center" vertical="center"/>
      <protection/>
    </xf>
    <xf numFmtId="0" fontId="10" fillId="0" borderId="131" xfId="0" applyNumberFormat="1" applyFont="1" applyFill="1" applyBorder="1" applyAlignment="1" applyProtection="1">
      <alignment horizontal="center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83" fillId="0" borderId="10" xfId="0" applyNumberFormat="1" applyFont="1" applyFill="1" applyBorder="1" applyAlignment="1" applyProtection="1">
      <alignment horizontal="center" vertical="center"/>
      <protection/>
    </xf>
    <xf numFmtId="205" fontId="7" fillId="0" borderId="69" xfId="0" applyNumberFormat="1" applyFont="1" applyFill="1" applyBorder="1" applyAlignment="1" applyProtection="1">
      <alignment horizontal="center" vertical="center"/>
      <protection/>
    </xf>
    <xf numFmtId="205" fontId="7" fillId="0" borderId="63" xfId="0" applyNumberFormat="1" applyFont="1" applyFill="1" applyBorder="1" applyAlignment="1" applyProtection="1">
      <alignment horizontal="center" vertical="center"/>
      <protection/>
    </xf>
    <xf numFmtId="205" fontId="7" fillId="0" borderId="49" xfId="0" applyNumberFormat="1" applyFont="1" applyFill="1" applyBorder="1" applyAlignment="1" applyProtection="1">
      <alignment horizontal="center" vertical="center"/>
      <protection/>
    </xf>
    <xf numFmtId="205" fontId="7" fillId="0" borderId="73" xfId="0" applyNumberFormat="1" applyFont="1" applyFill="1" applyBorder="1" applyAlignment="1" applyProtection="1">
      <alignment horizontal="center" vertical="center"/>
      <protection/>
    </xf>
    <xf numFmtId="205" fontId="7" fillId="0" borderId="31" xfId="0" applyNumberFormat="1" applyFont="1" applyFill="1" applyBorder="1" applyAlignment="1" applyProtection="1">
      <alignment horizontal="center" vertical="center"/>
      <protection/>
    </xf>
    <xf numFmtId="205" fontId="7" fillId="0" borderId="72" xfId="0" applyNumberFormat="1" applyFont="1" applyFill="1" applyBorder="1" applyAlignment="1" applyProtection="1">
      <alignment horizontal="center" vertical="center"/>
      <protection/>
    </xf>
    <xf numFmtId="205" fontId="7" fillId="35" borderId="31" xfId="0" applyNumberFormat="1" applyFont="1" applyFill="1" applyBorder="1" applyAlignment="1" applyProtection="1">
      <alignment horizontal="center" vertical="center"/>
      <protection/>
    </xf>
    <xf numFmtId="205" fontId="7" fillId="35" borderId="72" xfId="0" applyNumberFormat="1" applyFont="1" applyFill="1" applyBorder="1" applyAlignment="1" applyProtection="1">
      <alignment horizontal="center" vertical="center"/>
      <protection/>
    </xf>
    <xf numFmtId="205" fontId="7" fillId="0" borderId="71" xfId="0" applyNumberFormat="1" applyFont="1" applyFill="1" applyBorder="1" applyAlignment="1" applyProtection="1">
      <alignment horizontal="center" vertical="center"/>
      <protection/>
    </xf>
    <xf numFmtId="205" fontId="7" fillId="0" borderId="93" xfId="0" applyNumberFormat="1" applyFont="1" applyFill="1" applyBorder="1" applyAlignment="1" applyProtection="1">
      <alignment horizontal="center" vertical="center"/>
      <protection/>
    </xf>
    <xf numFmtId="204" fontId="2" fillId="0" borderId="151" xfId="0" applyNumberFormat="1" applyFont="1" applyFill="1" applyBorder="1" applyAlignment="1" applyProtection="1">
      <alignment horizontal="center" vertical="center"/>
      <protection/>
    </xf>
    <xf numFmtId="204" fontId="2" fillId="0" borderId="152" xfId="0" applyNumberFormat="1" applyFont="1" applyFill="1" applyBorder="1" applyAlignment="1" applyProtection="1">
      <alignment horizontal="center" vertical="center"/>
      <protection/>
    </xf>
    <xf numFmtId="204" fontId="2" fillId="0" borderId="77" xfId="0" applyNumberFormat="1" applyFont="1" applyFill="1" applyBorder="1" applyAlignment="1" applyProtection="1">
      <alignment horizontal="center" vertical="center"/>
      <protection/>
    </xf>
    <xf numFmtId="204" fontId="7" fillId="0" borderId="91" xfId="0" applyNumberFormat="1" applyFont="1" applyFill="1" applyBorder="1" applyAlignment="1" applyProtection="1">
      <alignment horizontal="center" vertical="center"/>
      <protection/>
    </xf>
    <xf numFmtId="204" fontId="7" fillId="0" borderId="103" xfId="0" applyNumberFormat="1" applyFont="1" applyFill="1" applyBorder="1" applyAlignment="1" applyProtection="1">
      <alignment horizontal="center" vertical="center"/>
      <protection/>
    </xf>
    <xf numFmtId="204" fontId="7" fillId="0" borderId="101" xfId="0" applyNumberFormat="1" applyFont="1" applyFill="1" applyBorder="1" applyAlignment="1" applyProtection="1">
      <alignment horizontal="center" vertical="center"/>
      <protection/>
    </xf>
    <xf numFmtId="205" fontId="10" fillId="0" borderId="91" xfId="0" applyNumberFormat="1" applyFont="1" applyFill="1" applyBorder="1" applyAlignment="1" applyProtection="1">
      <alignment horizontal="center" vertical="center"/>
      <protection/>
    </xf>
    <xf numFmtId="205" fontId="10" fillId="0" borderId="103" xfId="0" applyNumberFormat="1" applyFont="1" applyFill="1" applyBorder="1" applyAlignment="1" applyProtection="1">
      <alignment horizontal="center" vertical="center"/>
      <protection/>
    </xf>
    <xf numFmtId="205" fontId="10" fillId="0" borderId="101" xfId="0" applyNumberFormat="1" applyFont="1" applyFill="1" applyBorder="1" applyAlignment="1" applyProtection="1">
      <alignment horizontal="center" vertical="center"/>
      <protection/>
    </xf>
    <xf numFmtId="205" fontId="2" fillId="0" borderId="107" xfId="0" applyNumberFormat="1" applyFont="1" applyFill="1" applyBorder="1" applyAlignment="1" applyProtection="1">
      <alignment horizontal="center" vertical="center"/>
      <protection/>
    </xf>
    <xf numFmtId="205" fontId="2" fillId="0" borderId="126" xfId="0" applyNumberFormat="1" applyFont="1" applyFill="1" applyBorder="1" applyAlignment="1" applyProtection="1">
      <alignment horizontal="center" vertical="center"/>
      <protection/>
    </xf>
    <xf numFmtId="205" fontId="2" fillId="0" borderId="109" xfId="0" applyNumberFormat="1" applyFont="1" applyFill="1" applyBorder="1" applyAlignment="1" applyProtection="1">
      <alignment horizontal="center" vertical="center"/>
      <protection/>
    </xf>
    <xf numFmtId="204" fontId="2" fillId="0" borderId="134" xfId="0" applyNumberFormat="1" applyFont="1" applyFill="1" applyBorder="1" applyAlignment="1" applyProtection="1">
      <alignment horizontal="center" vertical="center"/>
      <protection/>
    </xf>
    <xf numFmtId="204" fontId="2" fillId="0" borderId="130" xfId="0" applyNumberFormat="1" applyFont="1" applyFill="1" applyBorder="1" applyAlignment="1" applyProtection="1">
      <alignment horizontal="center" vertical="center"/>
      <protection/>
    </xf>
    <xf numFmtId="204" fontId="2" fillId="0" borderId="131" xfId="0" applyNumberFormat="1" applyFont="1" applyFill="1" applyBorder="1" applyAlignment="1" applyProtection="1">
      <alignment horizontal="center" vertical="center"/>
      <protection/>
    </xf>
    <xf numFmtId="0" fontId="7" fillId="0" borderId="104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/>
      <protection/>
    </xf>
    <xf numFmtId="204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125" xfId="0" applyFont="1" applyFill="1" applyBorder="1" applyAlignment="1">
      <alignment horizontal="center" vertical="center" textRotation="90" wrapText="1"/>
    </xf>
    <xf numFmtId="204" fontId="2" fillId="0" borderId="119" xfId="0" applyNumberFormat="1" applyFont="1" applyFill="1" applyBorder="1" applyAlignment="1" applyProtection="1">
      <alignment horizontal="center" vertical="center"/>
      <protection/>
    </xf>
    <xf numFmtId="204" fontId="2" fillId="0" borderId="120" xfId="0" applyNumberFormat="1" applyFont="1" applyFill="1" applyBorder="1" applyAlignment="1" applyProtection="1">
      <alignment horizontal="center" vertical="center"/>
      <protection/>
    </xf>
    <xf numFmtId="204" fontId="2" fillId="0" borderId="15" xfId="0" applyNumberFormat="1" applyFont="1" applyFill="1" applyBorder="1" applyAlignment="1" applyProtection="1">
      <alignment horizontal="center" vertical="center"/>
      <protection/>
    </xf>
    <xf numFmtId="204" fontId="2" fillId="0" borderId="116" xfId="0" applyNumberFormat="1" applyFont="1" applyFill="1" applyBorder="1" applyAlignment="1" applyProtection="1">
      <alignment horizontal="center" vertical="center"/>
      <protection/>
    </xf>
    <xf numFmtId="204" fontId="2" fillId="0" borderId="117" xfId="0" applyNumberFormat="1" applyFont="1" applyFill="1" applyBorder="1" applyAlignment="1" applyProtection="1">
      <alignment horizontal="center" vertical="center"/>
      <protection/>
    </xf>
    <xf numFmtId="204" fontId="2" fillId="0" borderId="122" xfId="0" applyNumberFormat="1" applyFont="1" applyFill="1" applyBorder="1" applyAlignment="1" applyProtection="1">
      <alignment horizontal="center" vertical="center"/>
      <protection/>
    </xf>
    <xf numFmtId="204" fontId="2" fillId="0" borderId="47" xfId="0" applyNumberFormat="1" applyFont="1" applyFill="1" applyBorder="1" applyAlignment="1" applyProtection="1">
      <alignment horizontal="center" vertical="center"/>
      <protection/>
    </xf>
    <xf numFmtId="204" fontId="2" fillId="0" borderId="121" xfId="0" applyNumberFormat="1" applyFont="1" applyFill="1" applyBorder="1" applyAlignment="1" applyProtection="1">
      <alignment horizontal="center" vertical="center"/>
      <protection/>
    </xf>
    <xf numFmtId="204" fontId="2" fillId="0" borderId="14" xfId="0" applyNumberFormat="1" applyFont="1" applyFill="1" applyBorder="1" applyAlignment="1" applyProtection="1">
      <alignment horizontal="center" vertical="center"/>
      <protection/>
    </xf>
    <xf numFmtId="204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204" fontId="2" fillId="0" borderId="107" xfId="0" applyNumberFormat="1" applyFont="1" applyFill="1" applyBorder="1" applyAlignment="1" applyProtection="1">
      <alignment horizontal="center" vertical="center" wrapText="1"/>
      <protection/>
    </xf>
    <xf numFmtId="0" fontId="16" fillId="0" borderId="10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04" fontId="7" fillId="0" borderId="137" xfId="0" applyNumberFormat="1" applyFont="1" applyFill="1" applyBorder="1" applyAlignment="1" applyProtection="1">
      <alignment horizontal="center" vertical="center"/>
      <protection/>
    </xf>
    <xf numFmtId="204" fontId="7" fillId="0" borderId="113" xfId="0" applyNumberFormat="1" applyFont="1" applyFill="1" applyBorder="1" applyAlignment="1" applyProtection="1">
      <alignment horizontal="center" vertical="center"/>
      <protection/>
    </xf>
    <xf numFmtId="204" fontId="7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138" xfId="0" applyNumberFormat="1" applyFont="1" applyFill="1" applyBorder="1" applyAlignment="1" applyProtection="1">
      <alignment horizontal="center" vertical="center" textRotation="90"/>
      <protection/>
    </xf>
    <xf numFmtId="0" fontId="2" fillId="0" borderId="20" xfId="0" applyNumberFormat="1" applyFont="1" applyFill="1" applyBorder="1" applyAlignment="1" applyProtection="1">
      <alignment horizontal="center" vertical="center" textRotation="90"/>
      <protection/>
    </xf>
    <xf numFmtId="204" fontId="2" fillId="0" borderId="139" xfId="0" applyNumberFormat="1" applyFont="1" applyFill="1" applyBorder="1" applyAlignment="1" applyProtection="1">
      <alignment horizontal="center" vertical="center" wrapText="1"/>
      <protection/>
    </xf>
    <xf numFmtId="204" fontId="2" fillId="0" borderId="25" xfId="0" applyNumberFormat="1" applyFont="1" applyFill="1" applyBorder="1" applyAlignment="1" applyProtection="1">
      <alignment horizontal="center" vertical="center" wrapText="1"/>
      <protection/>
    </xf>
    <xf numFmtId="204" fontId="2" fillId="0" borderId="125" xfId="0" applyNumberFormat="1" applyFont="1" applyFill="1" applyBorder="1" applyAlignment="1" applyProtection="1">
      <alignment horizontal="center" vertical="center" wrapText="1"/>
      <protection/>
    </xf>
    <xf numFmtId="0" fontId="2" fillId="0" borderId="145" xfId="0" applyNumberFormat="1" applyFont="1" applyFill="1" applyBorder="1" applyAlignment="1" applyProtection="1">
      <alignment horizontal="center" vertical="center" wrapText="1"/>
      <protection/>
    </xf>
    <xf numFmtId="0" fontId="2" fillId="0" borderId="128" xfId="0" applyNumberFormat="1" applyFont="1" applyFill="1" applyBorder="1" applyAlignment="1" applyProtection="1">
      <alignment horizontal="center" vertical="center" wrapText="1"/>
      <protection/>
    </xf>
    <xf numFmtId="0" fontId="16" fillId="0" borderId="128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2" fillId="0" borderId="121" xfId="0" applyNumberFormat="1" applyFont="1" applyFill="1" applyBorder="1" applyAlignment="1" applyProtection="1">
      <alignment horizontal="center" vertical="center" wrapText="1"/>
      <protection/>
    </xf>
    <xf numFmtId="0" fontId="2" fillId="0" borderId="117" xfId="0" applyNumberFormat="1" applyFont="1" applyFill="1" applyBorder="1" applyAlignment="1" applyProtection="1">
      <alignment horizontal="center" vertical="center" wrapText="1"/>
      <protection/>
    </xf>
    <xf numFmtId="0" fontId="16" fillId="0" borderId="117" xfId="0" applyFont="1" applyFill="1" applyBorder="1" applyAlignment="1">
      <alignment horizontal="center" vertical="center" wrapText="1"/>
    </xf>
    <xf numFmtId="0" fontId="16" fillId="0" borderId="146" xfId="0" applyFont="1" applyFill="1" applyBorder="1" applyAlignment="1">
      <alignment horizontal="center" vertical="center" wrapText="1"/>
    </xf>
    <xf numFmtId="204" fontId="2" fillId="0" borderId="147" xfId="0" applyNumberFormat="1" applyFont="1" applyFill="1" applyBorder="1" applyAlignment="1" applyProtection="1">
      <alignment horizontal="center" vertical="center" textRotation="90" wrapText="1"/>
      <protection/>
    </xf>
    <xf numFmtId="204" fontId="2" fillId="0" borderId="148" xfId="0" applyNumberFormat="1" applyFont="1" applyFill="1" applyBorder="1" applyAlignment="1" applyProtection="1">
      <alignment horizontal="center" vertical="center" textRotation="90" wrapText="1"/>
      <protection/>
    </xf>
    <xf numFmtId="204" fontId="2" fillId="0" borderId="140" xfId="0" applyNumberFormat="1" applyFont="1" applyFill="1" applyBorder="1" applyAlignment="1" applyProtection="1">
      <alignment horizontal="center" vertical="center" wrapText="1"/>
      <protection/>
    </xf>
    <xf numFmtId="204" fontId="2" fillId="0" borderId="141" xfId="0" applyNumberFormat="1" applyFont="1" applyFill="1" applyBorder="1" applyAlignment="1" applyProtection="1">
      <alignment horizontal="center" vertical="center" wrapText="1"/>
      <protection/>
    </xf>
    <xf numFmtId="0" fontId="16" fillId="0" borderId="141" xfId="0" applyFont="1" applyFill="1" applyBorder="1" applyAlignment="1">
      <alignment horizontal="center" vertical="center" wrapText="1"/>
    </xf>
    <xf numFmtId="204" fontId="2" fillId="0" borderId="149" xfId="0" applyNumberFormat="1" applyFont="1" applyFill="1" applyBorder="1" applyAlignment="1" applyProtection="1">
      <alignment horizontal="center" vertical="center"/>
      <protection/>
    </xf>
    <xf numFmtId="204" fontId="2" fillId="0" borderId="150" xfId="0" applyNumberFormat="1" applyFont="1" applyFill="1" applyBorder="1" applyAlignment="1" applyProtection="1">
      <alignment horizontal="center" vertical="center"/>
      <protection/>
    </xf>
    <xf numFmtId="204" fontId="2" fillId="0" borderId="79" xfId="0" applyNumberFormat="1" applyFont="1" applyFill="1" applyBorder="1" applyAlignment="1" applyProtection="1">
      <alignment horizontal="center" vertical="center"/>
      <protection/>
    </xf>
    <xf numFmtId="204" fontId="2" fillId="0" borderId="126" xfId="0" applyNumberFormat="1" applyFont="1" applyFill="1" applyBorder="1" applyAlignment="1" applyProtection="1">
      <alignment horizontal="center" vertical="center" textRotation="90" wrapText="1"/>
      <protection/>
    </xf>
    <xf numFmtId="204" fontId="2" fillId="0" borderId="107" xfId="0" applyNumberFormat="1" applyFont="1" applyFill="1" applyBorder="1" applyAlignment="1" applyProtection="1">
      <alignment horizontal="center" vertical="center"/>
      <protection/>
    </xf>
    <xf numFmtId="204" fontId="2" fillId="0" borderId="108" xfId="0" applyNumberFormat="1" applyFont="1" applyFill="1" applyBorder="1" applyAlignment="1" applyProtection="1">
      <alignment horizontal="center" vertical="center"/>
      <protection/>
    </xf>
    <xf numFmtId="204" fontId="2" fillId="0" borderId="126" xfId="0" applyNumberFormat="1" applyFont="1" applyFill="1" applyBorder="1" applyAlignment="1" applyProtection="1">
      <alignment horizontal="center" vertical="center"/>
      <protection/>
    </xf>
    <xf numFmtId="204" fontId="2" fillId="0" borderId="107" xfId="0" applyNumberFormat="1" applyFont="1" applyFill="1" applyBorder="1" applyAlignment="1" applyProtection="1">
      <alignment horizontal="center" vertical="center" textRotation="90" wrapText="1"/>
      <protection/>
    </xf>
    <xf numFmtId="204" fontId="2" fillId="0" borderId="108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75" zoomScaleNormal="50" zoomScaleSheetLayoutView="75" zoomScalePageLayoutView="0" workbookViewId="0" topLeftCell="A1">
      <selection activeCell="L9" sqref="L9"/>
    </sheetView>
  </sheetViews>
  <sheetFormatPr defaultColWidth="3.25390625" defaultRowHeight="12.75"/>
  <cols>
    <col min="1" max="3" width="3.25390625" style="1" customWidth="1"/>
    <col min="4" max="4" width="4.625" style="1" customWidth="1"/>
    <col min="5" max="6" width="3.25390625" style="1" customWidth="1"/>
    <col min="7" max="7" width="6.125" style="1" customWidth="1"/>
    <col min="8" max="8" width="5.125" style="1" customWidth="1"/>
    <col min="9" max="9" width="6.75390625" style="1" customWidth="1"/>
    <col min="10" max="13" width="3.25390625" style="1" customWidth="1"/>
    <col min="14" max="15" width="4.25390625" style="1" customWidth="1"/>
    <col min="16" max="16" width="4.375" style="1" customWidth="1"/>
    <col min="17" max="21" width="3.25390625" style="1" customWidth="1"/>
    <col min="22" max="22" width="4.625" style="1" customWidth="1"/>
    <col min="23" max="32" width="3.25390625" style="1" customWidth="1"/>
    <col min="33" max="33" width="4.00390625" style="1" customWidth="1"/>
    <col min="34" max="34" width="3.25390625" style="1" customWidth="1"/>
    <col min="35" max="35" width="5.75390625" style="1" customWidth="1"/>
    <col min="36" max="36" width="4.375" style="1" customWidth="1"/>
    <col min="37" max="41" width="3.25390625" style="1" customWidth="1"/>
    <col min="42" max="42" width="4.375" style="1" customWidth="1"/>
    <col min="43" max="43" width="3.25390625" style="1" customWidth="1"/>
    <col min="44" max="44" width="4.00390625" style="1" customWidth="1"/>
    <col min="45" max="45" width="4.375" style="1" customWidth="1"/>
    <col min="46" max="46" width="5.75390625" style="1" customWidth="1"/>
    <col min="47" max="49" width="5.00390625" style="1" customWidth="1"/>
    <col min="50" max="16384" width="3.25390625" style="1" customWidth="1"/>
  </cols>
  <sheetData>
    <row r="1" spans="1:53" ht="23.25">
      <c r="A1" s="1452" t="s">
        <v>216</v>
      </c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63" t="s">
        <v>75</v>
      </c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1463"/>
      <c r="AL1" s="1463"/>
      <c r="AM1" s="1463"/>
      <c r="AN1" s="1463"/>
      <c r="AO1" s="1457"/>
      <c r="AP1" s="1457"/>
      <c r="AQ1" s="1457"/>
      <c r="AR1" s="1457"/>
      <c r="AS1" s="1457"/>
      <c r="AT1" s="1457"/>
      <c r="AU1" s="1457"/>
      <c r="AV1" s="1457"/>
      <c r="AW1" s="1457"/>
      <c r="AX1" s="1457"/>
      <c r="AY1" s="1457"/>
      <c r="AZ1" s="1457"/>
      <c r="BA1" s="1457"/>
    </row>
    <row r="2" spans="1:53" ht="23.25">
      <c r="A2" s="1452" t="s">
        <v>217</v>
      </c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62" t="s">
        <v>15</v>
      </c>
      <c r="Q2" s="1462"/>
      <c r="R2" s="1462"/>
      <c r="S2" s="1462"/>
      <c r="T2" s="1462"/>
      <c r="U2" s="1462"/>
      <c r="V2" s="1462"/>
      <c r="W2" s="1462"/>
      <c r="X2" s="1462"/>
      <c r="Y2" s="1462"/>
      <c r="Z2" s="1462"/>
      <c r="AA2" s="1462"/>
      <c r="AB2" s="1462"/>
      <c r="AC2" s="1462"/>
      <c r="AD2" s="1462"/>
      <c r="AE2" s="1462"/>
      <c r="AF2" s="1462"/>
      <c r="AG2" s="1462"/>
      <c r="AH2" s="1462"/>
      <c r="AI2" s="1462"/>
      <c r="AJ2" s="1462"/>
      <c r="AK2" s="1462"/>
      <c r="AL2" s="1462"/>
      <c r="AM2" s="1462"/>
      <c r="AN2" s="1462"/>
      <c r="AO2" s="1464"/>
      <c r="AP2" s="1464"/>
      <c r="AQ2" s="1464"/>
      <c r="AR2" s="1464"/>
      <c r="AS2" s="1464"/>
      <c r="AT2" s="1464"/>
      <c r="AU2" s="1464"/>
      <c r="AV2" s="1464"/>
      <c r="AW2" s="1464"/>
      <c r="AX2" s="1464"/>
      <c r="AY2" s="1464"/>
      <c r="AZ2" s="1464"/>
      <c r="BA2" s="1464"/>
    </row>
    <row r="3" spans="1:53" ht="23.25">
      <c r="A3" s="1452" t="s">
        <v>272</v>
      </c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62"/>
      <c r="Q3" s="1462"/>
      <c r="R3" s="1462"/>
      <c r="S3" s="1462"/>
      <c r="T3" s="1462"/>
      <c r="U3" s="1462"/>
      <c r="V3" s="1462"/>
      <c r="W3" s="1462"/>
      <c r="X3" s="1462"/>
      <c r="Y3" s="1462"/>
      <c r="Z3" s="1462"/>
      <c r="AA3" s="1462"/>
      <c r="AB3" s="1462"/>
      <c r="AC3" s="1462"/>
      <c r="AD3" s="1462"/>
      <c r="AE3" s="1462"/>
      <c r="AF3" s="1462"/>
      <c r="AG3" s="1462"/>
      <c r="AH3" s="1462"/>
      <c r="AI3" s="1462"/>
      <c r="AJ3" s="1462"/>
      <c r="AK3" s="1462"/>
      <c r="AL3" s="1462"/>
      <c r="AM3" s="1462"/>
      <c r="AN3" s="1462"/>
      <c r="AO3" s="1460"/>
      <c r="AP3" s="1460"/>
      <c r="AQ3" s="1460"/>
      <c r="AR3" s="1460"/>
      <c r="AS3" s="1460"/>
      <c r="AT3" s="1460"/>
      <c r="AU3" s="1460"/>
      <c r="AV3" s="1460"/>
      <c r="AW3" s="1460"/>
      <c r="AX3" s="1460"/>
      <c r="AY3" s="1460"/>
      <c r="AZ3" s="1460"/>
      <c r="BA3" s="1460"/>
    </row>
    <row r="4" spans="1:53" ht="23.25">
      <c r="A4" s="1461" t="s">
        <v>273</v>
      </c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44" t="s">
        <v>76</v>
      </c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4"/>
      <c r="AI4" s="1444"/>
      <c r="AJ4" s="1444"/>
      <c r="AK4" s="1444"/>
      <c r="AL4" s="1444"/>
      <c r="AM4" s="1444"/>
      <c r="AN4" s="1444"/>
      <c r="AO4" s="1450" t="s">
        <v>215</v>
      </c>
      <c r="AP4" s="1450"/>
      <c r="AQ4" s="1450"/>
      <c r="AR4" s="1450"/>
      <c r="AS4" s="1450"/>
      <c r="AT4" s="1450"/>
      <c r="AU4" s="1450"/>
      <c r="AV4" s="1450"/>
      <c r="AW4" s="1450"/>
      <c r="AX4" s="1450"/>
      <c r="AY4" s="1450"/>
      <c r="AZ4" s="1450"/>
      <c r="BA4" s="1450"/>
    </row>
    <row r="5" spans="1:53" ht="18.75" customHeight="1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1459" t="s">
        <v>77</v>
      </c>
      <c r="Q5" s="1459"/>
      <c r="R5" s="1459"/>
      <c r="S5" s="1459"/>
      <c r="T5" s="1459"/>
      <c r="U5" s="1459"/>
      <c r="V5" s="1459"/>
      <c r="W5" s="1459"/>
      <c r="X5" s="1459"/>
      <c r="Y5" s="1459"/>
      <c r="Z5" s="1459"/>
      <c r="AA5" s="1459"/>
      <c r="AB5" s="1459"/>
      <c r="AC5" s="1459"/>
      <c r="AD5" s="1459"/>
      <c r="AE5" s="1459"/>
      <c r="AF5" s="1459"/>
      <c r="AG5" s="1459"/>
      <c r="AH5" s="1459"/>
      <c r="AI5" s="1459"/>
      <c r="AJ5" s="1459"/>
      <c r="AK5" s="1459"/>
      <c r="AL5" s="1459"/>
      <c r="AM5" s="1459"/>
      <c r="AN5" s="1459"/>
      <c r="AO5" s="1450"/>
      <c r="AP5" s="1450"/>
      <c r="AQ5" s="1450"/>
      <c r="AR5" s="1450"/>
      <c r="AS5" s="1450"/>
      <c r="AT5" s="1450"/>
      <c r="AU5" s="1450"/>
      <c r="AV5" s="1450"/>
      <c r="AW5" s="1450"/>
      <c r="AX5" s="1450"/>
      <c r="AY5" s="1450"/>
      <c r="AZ5" s="1450"/>
      <c r="BA5" s="1450"/>
    </row>
    <row r="6" spans="1:53" s="5" customFormat="1" ht="23.25">
      <c r="A6" s="1452" t="s">
        <v>218</v>
      </c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49" t="s">
        <v>191</v>
      </c>
      <c r="Q6" s="1449"/>
      <c r="R6" s="1449"/>
      <c r="S6" s="1449"/>
      <c r="T6" s="1449"/>
      <c r="U6" s="1449"/>
      <c r="V6" s="1449"/>
      <c r="W6" s="1449"/>
      <c r="X6" s="1449"/>
      <c r="Y6" s="1449"/>
      <c r="Z6" s="1449"/>
      <c r="AA6" s="1449"/>
      <c r="AB6" s="1449"/>
      <c r="AC6" s="1449"/>
      <c r="AD6" s="1449"/>
      <c r="AE6" s="1449"/>
      <c r="AF6" s="1449"/>
      <c r="AG6" s="1449"/>
      <c r="AH6" s="1449"/>
      <c r="AI6" s="1449"/>
      <c r="AJ6" s="1449"/>
      <c r="AK6" s="1449"/>
      <c r="AL6" s="1449"/>
      <c r="AM6" s="1449"/>
      <c r="AN6" s="1449"/>
      <c r="AO6" s="1450" t="s">
        <v>78</v>
      </c>
      <c r="AP6" s="1451"/>
      <c r="AQ6" s="1451"/>
      <c r="AR6" s="1451"/>
      <c r="AS6" s="1451"/>
      <c r="AT6" s="1451"/>
      <c r="AU6" s="1451"/>
      <c r="AV6" s="1451"/>
      <c r="AW6" s="1451"/>
      <c r="AX6" s="1451"/>
      <c r="AY6" s="1451"/>
      <c r="AZ6" s="1451"/>
      <c r="BA6" s="1451"/>
    </row>
    <row r="7" spans="1:53" s="5" customFormat="1" ht="18.75" customHeight="1">
      <c r="A7" s="1452" t="s">
        <v>219</v>
      </c>
      <c r="B7" s="1452"/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3" t="s">
        <v>220</v>
      </c>
      <c r="Q7" s="1454"/>
      <c r="R7" s="1454"/>
      <c r="S7" s="1454"/>
      <c r="T7" s="1454"/>
      <c r="U7" s="1454"/>
      <c r="V7" s="1454"/>
      <c r="W7" s="1454"/>
      <c r="X7" s="1454"/>
      <c r="Y7" s="1454"/>
      <c r="Z7" s="1454"/>
      <c r="AA7" s="1454"/>
      <c r="AB7" s="1454"/>
      <c r="AC7" s="1454"/>
      <c r="AD7" s="1454"/>
      <c r="AE7" s="1454"/>
      <c r="AF7" s="1454"/>
      <c r="AG7" s="1454"/>
      <c r="AH7" s="1454"/>
      <c r="AI7" s="1454"/>
      <c r="AJ7" s="1454"/>
      <c r="AK7" s="1454"/>
      <c r="AL7" s="1454"/>
      <c r="AM7" s="1454"/>
      <c r="AN7" s="1454"/>
      <c r="AO7" s="1455" t="s">
        <v>79</v>
      </c>
      <c r="AP7" s="1456"/>
      <c r="AQ7" s="1456"/>
      <c r="AR7" s="1456"/>
      <c r="AS7" s="1456"/>
      <c r="AT7" s="1456"/>
      <c r="AU7" s="1456"/>
      <c r="AV7" s="1456"/>
      <c r="AW7" s="1456"/>
      <c r="AX7" s="1456"/>
      <c r="AY7" s="1456"/>
      <c r="AZ7" s="1456"/>
      <c r="BA7" s="1456"/>
    </row>
    <row r="8" spans="1:53" s="5" customFormat="1" ht="18.75" customHeight="1">
      <c r="A8" s="1457"/>
      <c r="B8" s="1457"/>
      <c r="C8" s="1457"/>
      <c r="D8" s="1457"/>
      <c r="E8" s="1457"/>
      <c r="F8" s="1457"/>
      <c r="G8" s="1457"/>
      <c r="H8" s="1457"/>
      <c r="I8" s="1457"/>
      <c r="J8" s="1457"/>
      <c r="K8" s="1457"/>
      <c r="L8" s="1457"/>
      <c r="M8" s="1457"/>
      <c r="N8" s="1457"/>
      <c r="O8" s="1457"/>
      <c r="P8" s="1458" t="s">
        <v>192</v>
      </c>
      <c r="Q8" s="1458"/>
      <c r="R8" s="1458"/>
      <c r="S8" s="1458"/>
      <c r="T8" s="1458"/>
      <c r="U8" s="1458"/>
      <c r="V8" s="1458"/>
      <c r="W8" s="1458"/>
      <c r="X8" s="1458"/>
      <c r="Y8" s="1458"/>
      <c r="Z8" s="1458"/>
      <c r="AA8" s="1458"/>
      <c r="AB8" s="1458"/>
      <c r="AC8" s="1458"/>
      <c r="AD8" s="1458"/>
      <c r="AE8" s="1458"/>
      <c r="AF8" s="1458"/>
      <c r="AG8" s="1458"/>
      <c r="AH8" s="1458"/>
      <c r="AI8" s="1458"/>
      <c r="AJ8" s="1458"/>
      <c r="AK8" s="1458"/>
      <c r="AL8" s="1458"/>
      <c r="AM8" s="1458"/>
      <c r="AN8" s="1458"/>
      <c r="AO8" s="1456"/>
      <c r="AP8" s="1456"/>
      <c r="AQ8" s="1456"/>
      <c r="AR8" s="1456"/>
      <c r="AS8" s="1456"/>
      <c r="AT8" s="1456"/>
      <c r="AU8" s="1456"/>
      <c r="AV8" s="1456"/>
      <c r="AW8" s="1456"/>
      <c r="AX8" s="1456"/>
      <c r="AY8" s="1456"/>
      <c r="AZ8" s="1456"/>
      <c r="BA8" s="1456"/>
    </row>
    <row r="9" spans="16:53" s="5" customFormat="1" ht="18.75" customHeight="1">
      <c r="P9" s="1459" t="s">
        <v>80</v>
      </c>
      <c r="Q9" s="1459"/>
      <c r="R9" s="1459"/>
      <c r="S9" s="1459"/>
      <c r="T9" s="1459"/>
      <c r="U9" s="1459"/>
      <c r="V9" s="1459"/>
      <c r="W9" s="1459"/>
      <c r="X9" s="1459"/>
      <c r="Y9" s="1459"/>
      <c r="Z9" s="1459"/>
      <c r="AA9" s="1459"/>
      <c r="AB9" s="1459"/>
      <c r="AC9" s="1459"/>
      <c r="AD9" s="1459"/>
      <c r="AE9" s="1459"/>
      <c r="AF9" s="1459"/>
      <c r="AG9" s="1459"/>
      <c r="AH9" s="1459"/>
      <c r="AI9" s="1459"/>
      <c r="AJ9" s="1459"/>
      <c r="AK9" s="1459"/>
      <c r="AL9" s="1459"/>
      <c r="AM9" s="1459"/>
      <c r="AN9" s="1459"/>
      <c r="AO9" s="1456"/>
      <c r="AP9" s="1456"/>
      <c r="AQ9" s="1456"/>
      <c r="AR9" s="1456"/>
      <c r="AS9" s="1456"/>
      <c r="AT9" s="1456"/>
      <c r="AU9" s="1456"/>
      <c r="AV9" s="1456"/>
      <c r="AW9" s="1456"/>
      <c r="AX9" s="1456"/>
      <c r="AY9" s="1456"/>
      <c r="AZ9" s="1456"/>
      <c r="BA9" s="1456"/>
    </row>
    <row r="10" spans="41:53" s="5" customFormat="1" ht="18.75" customHeight="1"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5" customFormat="1" ht="18.75">
      <c r="A11" s="1444" t="s">
        <v>81</v>
      </c>
      <c r="B11" s="1444"/>
      <c r="C11" s="1444"/>
      <c r="D11" s="1444"/>
      <c r="E11" s="1444"/>
      <c r="F11" s="1444"/>
      <c r="G11" s="1444"/>
      <c r="H11" s="1444"/>
      <c r="I11" s="1444"/>
      <c r="J11" s="1444"/>
      <c r="K11" s="1444"/>
      <c r="L11" s="1444"/>
      <c r="M11" s="1444"/>
      <c r="N11" s="1444"/>
      <c r="O11" s="1444"/>
      <c r="P11" s="1444"/>
      <c r="Q11" s="1444"/>
      <c r="R11" s="1444"/>
      <c r="S11" s="1444"/>
      <c r="T11" s="1444"/>
      <c r="U11" s="1444"/>
      <c r="V11" s="1444"/>
      <c r="W11" s="1444"/>
      <c r="X11" s="1444"/>
      <c r="Y11" s="1444"/>
      <c r="Z11" s="1444"/>
      <c r="AA11" s="1444"/>
      <c r="AB11" s="1444"/>
      <c r="AC11" s="1444"/>
      <c r="AD11" s="1444"/>
      <c r="AE11" s="1444"/>
      <c r="AF11" s="1444"/>
      <c r="AG11" s="1444"/>
      <c r="AH11" s="1444"/>
      <c r="AI11" s="1444"/>
      <c r="AJ11" s="1444"/>
      <c r="AK11" s="1444"/>
      <c r="AL11" s="1444"/>
      <c r="AM11" s="1444"/>
      <c r="AN11" s="1444"/>
      <c r="AO11" s="1444"/>
      <c r="AP11" s="1444"/>
      <c r="AQ11" s="1444"/>
      <c r="AR11" s="1444"/>
      <c r="AS11" s="1444"/>
      <c r="AT11" s="1444"/>
      <c r="AU11" s="1444"/>
      <c r="AV11" s="1444"/>
      <c r="AW11" s="1444"/>
      <c r="AX11" s="1444"/>
      <c r="AY11" s="1444"/>
      <c r="AZ11" s="1444"/>
      <c r="BA11" s="1444"/>
    </row>
    <row r="12" spans="1:53" s="5" customFormat="1" ht="18.75" customHeight="1">
      <c r="A12" s="1445" t="s">
        <v>12</v>
      </c>
      <c r="B12" s="1446" t="s">
        <v>0</v>
      </c>
      <c r="C12" s="1446"/>
      <c r="D12" s="1446"/>
      <c r="E12" s="1446"/>
      <c r="F12" s="1446" t="s">
        <v>1</v>
      </c>
      <c r="G12" s="1446"/>
      <c r="H12" s="1446"/>
      <c r="I12" s="1446"/>
      <c r="J12" s="1448" t="s">
        <v>2</v>
      </c>
      <c r="K12" s="1407"/>
      <c r="L12" s="1407"/>
      <c r="M12" s="1407"/>
      <c r="N12" s="1407"/>
      <c r="O12" s="1447" t="s">
        <v>3</v>
      </c>
      <c r="P12" s="1407"/>
      <c r="Q12" s="1407"/>
      <c r="R12" s="1408"/>
      <c r="S12" s="1429" t="s">
        <v>4</v>
      </c>
      <c r="T12" s="1430"/>
      <c r="U12" s="1430"/>
      <c r="V12" s="1430"/>
      <c r="W12" s="1431"/>
      <c r="X12" s="1446" t="s">
        <v>5</v>
      </c>
      <c r="Y12" s="1446"/>
      <c r="Z12" s="1446"/>
      <c r="AA12" s="1446"/>
      <c r="AB12" s="1429" t="s">
        <v>6</v>
      </c>
      <c r="AC12" s="1432"/>
      <c r="AD12" s="1432"/>
      <c r="AE12" s="1431"/>
      <c r="AF12" s="1429" t="s">
        <v>7</v>
      </c>
      <c r="AG12" s="1432"/>
      <c r="AH12" s="1432"/>
      <c r="AI12" s="1431"/>
      <c r="AJ12" s="1429" t="s">
        <v>8</v>
      </c>
      <c r="AK12" s="1432"/>
      <c r="AL12" s="1432"/>
      <c r="AM12" s="1432"/>
      <c r="AN12" s="1431"/>
      <c r="AO12" s="1446" t="s">
        <v>9</v>
      </c>
      <c r="AP12" s="1446"/>
      <c r="AQ12" s="1446"/>
      <c r="AR12" s="1446"/>
      <c r="AS12" s="1429" t="s">
        <v>10</v>
      </c>
      <c r="AT12" s="1430"/>
      <c r="AU12" s="1430"/>
      <c r="AV12" s="1430"/>
      <c r="AW12" s="1431"/>
      <c r="AX12" s="1430" t="s">
        <v>11</v>
      </c>
      <c r="AY12" s="1432"/>
      <c r="AZ12" s="1432"/>
      <c r="BA12" s="1431"/>
    </row>
    <row r="13" spans="1:53" ht="15.75">
      <c r="A13" s="1445"/>
      <c r="B13" s="301">
        <v>1</v>
      </c>
      <c r="C13" s="301">
        <v>2</v>
      </c>
      <c r="D13" s="301">
        <v>3</v>
      </c>
      <c r="E13" s="301">
        <v>4</v>
      </c>
      <c r="F13" s="301">
        <v>5</v>
      </c>
      <c r="G13" s="301">
        <v>6</v>
      </c>
      <c r="H13" s="301">
        <v>7</v>
      </c>
      <c r="I13" s="301">
        <v>8</v>
      </c>
      <c r="J13" s="301">
        <v>9</v>
      </c>
      <c r="K13" s="301">
        <v>10</v>
      </c>
      <c r="L13" s="301">
        <v>11</v>
      </c>
      <c r="M13" s="301">
        <v>12</v>
      </c>
      <c r="N13" s="301">
        <v>13</v>
      </c>
      <c r="O13" s="301">
        <v>14</v>
      </c>
      <c r="P13" s="301">
        <v>15</v>
      </c>
      <c r="Q13" s="301">
        <v>16</v>
      </c>
      <c r="R13" s="301">
        <v>17</v>
      </c>
      <c r="S13" s="301">
        <v>18</v>
      </c>
      <c r="T13" s="301">
        <v>19</v>
      </c>
      <c r="U13" s="301">
        <v>20</v>
      </c>
      <c r="V13" s="301">
        <v>21</v>
      </c>
      <c r="W13" s="301">
        <v>22</v>
      </c>
      <c r="X13" s="301">
        <v>23</v>
      </c>
      <c r="Y13" s="301">
        <v>24</v>
      </c>
      <c r="Z13" s="301">
        <v>25</v>
      </c>
      <c r="AA13" s="301">
        <v>26</v>
      </c>
      <c r="AB13" s="301">
        <v>27</v>
      </c>
      <c r="AC13" s="301">
        <v>28</v>
      </c>
      <c r="AD13" s="301">
        <v>29</v>
      </c>
      <c r="AE13" s="301">
        <v>30</v>
      </c>
      <c r="AF13" s="301">
        <v>31</v>
      </c>
      <c r="AG13" s="301">
        <v>32</v>
      </c>
      <c r="AH13" s="301">
        <v>33</v>
      </c>
      <c r="AI13" s="301">
        <v>34</v>
      </c>
      <c r="AJ13" s="301">
        <v>35</v>
      </c>
      <c r="AK13" s="301">
        <v>36</v>
      </c>
      <c r="AL13" s="301">
        <v>37</v>
      </c>
      <c r="AM13" s="301">
        <v>38</v>
      </c>
      <c r="AN13" s="301">
        <v>39</v>
      </c>
      <c r="AO13" s="301">
        <v>40</v>
      </c>
      <c r="AP13" s="301">
        <v>41</v>
      </c>
      <c r="AQ13" s="301">
        <v>42</v>
      </c>
      <c r="AR13" s="301">
        <v>43</v>
      </c>
      <c r="AS13" s="301">
        <v>44</v>
      </c>
      <c r="AT13" s="301">
        <v>45</v>
      </c>
      <c r="AU13" s="301">
        <v>46</v>
      </c>
      <c r="AV13" s="301">
        <v>47</v>
      </c>
      <c r="AW13" s="301">
        <v>48</v>
      </c>
      <c r="AX13" s="301">
        <v>49</v>
      </c>
      <c r="AY13" s="301">
        <v>50</v>
      </c>
      <c r="AZ13" s="301">
        <v>51</v>
      </c>
      <c r="BA13" s="301">
        <v>52</v>
      </c>
    </row>
    <row r="14" spans="1:53" ht="18" customHeight="1">
      <c r="A14" s="302" t="s">
        <v>82</v>
      </c>
      <c r="B14" s="303" t="s">
        <v>41</v>
      </c>
      <c r="C14" s="304"/>
      <c r="D14" s="305"/>
      <c r="E14" s="303"/>
      <c r="F14" s="303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2" t="s">
        <v>16</v>
      </c>
      <c r="R14" s="2" t="s">
        <v>41</v>
      </c>
      <c r="S14" s="2" t="s">
        <v>17</v>
      </c>
      <c r="T14" s="2" t="s">
        <v>17</v>
      </c>
      <c r="U14" s="2"/>
      <c r="V14" s="2"/>
      <c r="W14" s="2"/>
      <c r="X14" s="2"/>
      <c r="Y14" s="2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2"/>
      <c r="AQ14" s="2" t="s">
        <v>16</v>
      </c>
      <c r="AR14" s="2" t="s">
        <v>17</v>
      </c>
      <c r="AS14" s="2" t="s">
        <v>17</v>
      </c>
      <c r="AT14" s="2" t="s">
        <v>17</v>
      </c>
      <c r="AU14" s="2" t="s">
        <v>17</v>
      </c>
      <c r="AV14" s="2" t="s">
        <v>17</v>
      </c>
      <c r="AW14" s="2" t="s">
        <v>17</v>
      </c>
      <c r="AX14" s="2" t="s">
        <v>17</v>
      </c>
      <c r="AY14" s="2" t="s">
        <v>17</v>
      </c>
      <c r="AZ14" s="2" t="s">
        <v>17</v>
      </c>
      <c r="BA14" s="2" t="s">
        <v>17</v>
      </c>
    </row>
    <row r="15" spans="1:53" s="4" customFormat="1" ht="20.25" customHeight="1">
      <c r="A15" s="306" t="s">
        <v>83</v>
      </c>
      <c r="B15" s="303" t="s">
        <v>41</v>
      </c>
      <c r="C15" s="304"/>
      <c r="D15" s="306"/>
      <c r="E15" s="306"/>
      <c r="F15" s="303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2" t="s">
        <v>16</v>
      </c>
      <c r="R15" s="2" t="s">
        <v>41</v>
      </c>
      <c r="S15" s="2" t="s">
        <v>17</v>
      </c>
      <c r="T15" s="2" t="s">
        <v>17</v>
      </c>
      <c r="U15" s="2"/>
      <c r="V15" s="2"/>
      <c r="W15" s="2"/>
      <c r="X15" s="2"/>
      <c r="Y15" s="2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2"/>
      <c r="AQ15" s="2" t="s">
        <v>16</v>
      </c>
      <c r="AR15" s="2" t="s">
        <v>17</v>
      </c>
      <c r="AS15" s="2" t="s">
        <v>17</v>
      </c>
      <c r="AT15" s="2" t="s">
        <v>17</v>
      </c>
      <c r="AU15" s="2" t="s">
        <v>17</v>
      </c>
      <c r="AV15" s="2" t="s">
        <v>17</v>
      </c>
      <c r="AW15" s="2" t="s">
        <v>17</v>
      </c>
      <c r="AX15" s="2" t="s">
        <v>17</v>
      </c>
      <c r="AY15" s="2" t="s">
        <v>17</v>
      </c>
      <c r="AZ15" s="2" t="s">
        <v>17</v>
      </c>
      <c r="BA15" s="2" t="s">
        <v>17</v>
      </c>
    </row>
    <row r="16" spans="1:53" ht="19.5" customHeight="1">
      <c r="A16" s="306" t="s">
        <v>84</v>
      </c>
      <c r="B16" s="303" t="s">
        <v>41</v>
      </c>
      <c r="C16" s="304" t="s">
        <v>193</v>
      </c>
      <c r="D16" s="306"/>
      <c r="E16" s="306"/>
      <c r="F16" s="303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2" t="s">
        <v>16</v>
      </c>
      <c r="R16" s="2" t="s">
        <v>73</v>
      </c>
      <c r="S16" s="2" t="s">
        <v>41</v>
      </c>
      <c r="T16" s="2" t="s">
        <v>17</v>
      </c>
      <c r="U16" s="2"/>
      <c r="V16" s="2"/>
      <c r="W16" s="2"/>
      <c r="X16" s="2"/>
      <c r="Y16" s="2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 t="s">
        <v>194</v>
      </c>
      <c r="AQ16" s="2" t="s">
        <v>16</v>
      </c>
      <c r="AR16" s="2" t="s">
        <v>17</v>
      </c>
      <c r="AS16" s="2" t="s">
        <v>17</v>
      </c>
      <c r="AT16" s="2" t="s">
        <v>17</v>
      </c>
      <c r="AU16" s="2" t="s">
        <v>17</v>
      </c>
      <c r="AV16" s="2" t="s">
        <v>17</v>
      </c>
      <c r="AW16" s="2" t="s">
        <v>17</v>
      </c>
      <c r="AX16" s="2" t="s">
        <v>17</v>
      </c>
      <c r="AY16" s="2" t="s">
        <v>17</v>
      </c>
      <c r="AZ16" s="2" t="s">
        <v>17</v>
      </c>
      <c r="BA16" s="2" t="s">
        <v>17</v>
      </c>
    </row>
    <row r="17" spans="1:53" ht="19.5" customHeight="1">
      <c r="A17" s="306" t="s">
        <v>85</v>
      </c>
      <c r="B17" s="303" t="s">
        <v>41</v>
      </c>
      <c r="C17" s="304" t="s">
        <v>193</v>
      </c>
      <c r="D17" s="306"/>
      <c r="E17" s="306"/>
      <c r="F17" s="303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2" t="s">
        <v>16</v>
      </c>
      <c r="R17" s="2" t="s">
        <v>73</v>
      </c>
      <c r="S17" s="2" t="s">
        <v>41</v>
      </c>
      <c r="T17" s="2" t="s">
        <v>17</v>
      </c>
      <c r="U17" s="2"/>
      <c r="V17" s="2"/>
      <c r="W17" s="2"/>
      <c r="X17" s="2"/>
      <c r="Y17" s="2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 t="s">
        <v>194</v>
      </c>
      <c r="AQ17" s="2" t="s">
        <v>16</v>
      </c>
      <c r="AR17" s="307" t="s">
        <v>17</v>
      </c>
      <c r="AS17" s="307" t="s">
        <v>17</v>
      </c>
      <c r="AT17" s="2" t="s">
        <v>17</v>
      </c>
      <c r="AU17" s="2" t="s">
        <v>17</v>
      </c>
      <c r="AV17" s="307" t="s">
        <v>17</v>
      </c>
      <c r="AW17" s="307" t="s">
        <v>17</v>
      </c>
      <c r="AX17" s="2" t="s">
        <v>17</v>
      </c>
      <c r="AY17" s="2" t="s">
        <v>17</v>
      </c>
      <c r="AZ17" s="2" t="s">
        <v>17</v>
      </c>
      <c r="BA17" s="2" t="s">
        <v>17</v>
      </c>
    </row>
    <row r="18" spans="1:53" s="43" customFormat="1" ht="19.5" customHeight="1">
      <c r="A18" s="306" t="s">
        <v>86</v>
      </c>
      <c r="B18" s="2" t="s">
        <v>13</v>
      </c>
      <c r="C18" s="308" t="s">
        <v>13</v>
      </c>
      <c r="D18" s="308" t="s">
        <v>13</v>
      </c>
      <c r="E18" s="308" t="s">
        <v>13</v>
      </c>
      <c r="F18" s="308" t="s">
        <v>13</v>
      </c>
      <c r="G18" s="308" t="s">
        <v>13</v>
      </c>
      <c r="H18" s="308" t="s">
        <v>13</v>
      </c>
      <c r="I18" s="308" t="s">
        <v>13</v>
      </c>
      <c r="J18" s="308" t="s">
        <v>13</v>
      </c>
      <c r="K18" s="308" t="s">
        <v>13</v>
      </c>
      <c r="L18" s="308" t="s">
        <v>13</v>
      </c>
      <c r="M18" s="2" t="s">
        <v>13</v>
      </c>
      <c r="N18" s="308" t="s">
        <v>13</v>
      </c>
      <c r="O18" s="308" t="s">
        <v>13</v>
      </c>
      <c r="P18" s="308" t="s">
        <v>87</v>
      </c>
      <c r="Q18" s="308" t="s">
        <v>87</v>
      </c>
      <c r="R18" s="2"/>
      <c r="S18" s="304"/>
      <c r="T18" s="304"/>
      <c r="U18" s="308"/>
      <c r="V18" s="2"/>
      <c r="W18" s="304"/>
      <c r="X18" s="304"/>
      <c r="Y18" s="304"/>
      <c r="Z18" s="304"/>
      <c r="AA18" s="304"/>
      <c r="AB18" s="304"/>
      <c r="AC18" s="2"/>
      <c r="AD18" s="2"/>
      <c r="AE18" s="308"/>
      <c r="AF18" s="308"/>
      <c r="AG18" s="308"/>
      <c r="AH18" s="2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 t="s">
        <v>195</v>
      </c>
      <c r="AT18" s="305" t="s">
        <v>195</v>
      </c>
      <c r="AU18" s="305" t="s">
        <v>195</v>
      </c>
      <c r="AV18" s="305" t="s">
        <v>195</v>
      </c>
      <c r="AW18" s="305" t="s">
        <v>195</v>
      </c>
      <c r="AX18" s="305" t="s">
        <v>195</v>
      </c>
      <c r="AY18" s="305" t="s">
        <v>195</v>
      </c>
      <c r="AZ18" s="305" t="s">
        <v>195</v>
      </c>
      <c r="BA18" s="305" t="s">
        <v>195</v>
      </c>
    </row>
    <row r="19" spans="1:53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2" ht="19.5" customHeight="1">
      <c r="A20" s="1423" t="s">
        <v>88</v>
      </c>
      <c r="B20" s="1423"/>
      <c r="C20" s="1423"/>
      <c r="D20" s="1423"/>
      <c r="E20" s="1423"/>
      <c r="F20" s="1423"/>
      <c r="G20" s="1423"/>
      <c r="H20" s="1423"/>
      <c r="I20" s="1423"/>
      <c r="J20" s="1424"/>
      <c r="K20" s="1424"/>
      <c r="L20" s="1424"/>
      <c r="M20" s="1424"/>
      <c r="N20" s="1424"/>
      <c r="O20" s="1424"/>
      <c r="P20" s="1424"/>
      <c r="Q20" s="1424"/>
      <c r="R20" s="1424"/>
      <c r="S20" s="1424"/>
      <c r="T20" s="1424"/>
      <c r="U20" s="1424"/>
      <c r="V20" s="1424"/>
      <c r="W20" s="1424"/>
      <c r="X20" s="1424"/>
      <c r="Y20" s="1424"/>
      <c r="Z20" s="1424"/>
      <c r="AA20" s="1424"/>
      <c r="AB20" s="1424"/>
      <c r="AC20" s="1424"/>
      <c r="AD20" s="1424"/>
      <c r="AE20" s="1424"/>
      <c r="AF20" s="1424"/>
      <c r="AG20" s="1424"/>
      <c r="AH20" s="1424"/>
      <c r="AI20" s="1424"/>
      <c r="AJ20" s="1424"/>
      <c r="AK20" s="1424"/>
      <c r="AL20" s="1424"/>
      <c r="AM20" s="1424"/>
      <c r="AN20" s="1424"/>
      <c r="AO20" s="1424"/>
      <c r="AP20" s="1424"/>
      <c r="AQ20" s="1424"/>
      <c r="AR20" s="1424"/>
      <c r="AS20" s="1424"/>
      <c r="AT20" s="1424"/>
      <c r="AU20" s="1424"/>
      <c r="AV20" s="1425"/>
      <c r="AW20" s="1425"/>
      <c r="AX20" s="1425"/>
      <c r="AY20" s="1425"/>
      <c r="AZ20" s="1425"/>
    </row>
    <row r="21" spans="1:53" s="3" customFormat="1" ht="18.75">
      <c r="A21" s="1"/>
      <c r="B21" s="1"/>
      <c r="C21" s="1"/>
      <c r="D21" s="1"/>
      <c r="E21" s="1"/>
      <c r="F21" s="1"/>
      <c r="G21" s="1"/>
      <c r="H21" s="1"/>
      <c r="I21" s="1"/>
      <c r="J21" s="27"/>
      <c r="K21" s="27"/>
      <c r="L21" s="27"/>
      <c r="M21" s="27"/>
      <c r="N21" s="27"/>
      <c r="O21" s="1"/>
      <c r="P21" s="1"/>
      <c r="Q21" s="27"/>
      <c r="R21" s="27"/>
      <c r="S21" s="27"/>
      <c r="T21" s="27"/>
      <c r="U21" s="27"/>
      <c r="V21" s="27"/>
      <c r="W21" s="5"/>
      <c r="X21" s="5"/>
      <c r="Y21" s="27"/>
      <c r="Z21" s="27"/>
      <c r="AA21" s="27"/>
      <c r="AB21" s="27"/>
      <c r="AC21" s="27"/>
      <c r="AD21" s="27"/>
      <c r="AE21" s="5"/>
      <c r="AF21" s="5"/>
      <c r="AG21" s="27"/>
      <c r="AH21" s="27"/>
      <c r="AI21" s="27"/>
      <c r="AJ21" s="27"/>
      <c r="AK21" s="5"/>
      <c r="AL21" s="5"/>
      <c r="AM21" s="27"/>
      <c r="AN21" s="27"/>
      <c r="AO21" s="27"/>
      <c r="AP21" s="27"/>
      <c r="AQ21" s="30"/>
      <c r="AR21" s="5"/>
      <c r="AS21" s="31"/>
      <c r="AT21" s="32"/>
      <c r="AU21" s="32"/>
      <c r="AV21" s="32"/>
      <c r="AW21" s="32"/>
      <c r="AX21" s="5"/>
      <c r="AY21" s="33"/>
      <c r="AZ21" s="33"/>
      <c r="BA21" s="33"/>
    </row>
    <row r="22" spans="1:53" ht="20.25">
      <c r="A22" s="34" t="s">
        <v>198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6"/>
      <c r="AX22" s="36"/>
      <c r="AY22" s="36"/>
      <c r="AZ22" s="36"/>
      <c r="BA22" s="5"/>
    </row>
    <row r="23" spans="1:53" ht="18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5"/>
    </row>
    <row r="24" spans="1:53" ht="30" customHeight="1">
      <c r="A24" s="1420" t="s">
        <v>12</v>
      </c>
      <c r="B24" s="1413"/>
      <c r="C24" s="1421" t="s">
        <v>14</v>
      </c>
      <c r="D24" s="1421"/>
      <c r="E24" s="1421"/>
      <c r="F24" s="1422" t="s">
        <v>197</v>
      </c>
      <c r="G24" s="1422"/>
      <c r="H24" s="1422"/>
      <c r="I24" s="1350" t="s">
        <v>196</v>
      </c>
      <c r="J24" s="1351"/>
      <c r="K24" s="1351"/>
      <c r="L24" s="1351"/>
      <c r="M24" s="1352"/>
      <c r="N24" s="1350" t="s">
        <v>89</v>
      </c>
      <c r="O24" s="1412"/>
      <c r="P24" s="1413"/>
      <c r="Q24" s="1350" t="s">
        <v>90</v>
      </c>
      <c r="R24" s="1433"/>
      <c r="S24" s="1434"/>
      <c r="T24" s="1350" t="s">
        <v>94</v>
      </c>
      <c r="U24" s="1412"/>
      <c r="V24" s="1413"/>
      <c r="W24" s="1350" t="s">
        <v>91</v>
      </c>
      <c r="X24" s="1412"/>
      <c r="Y24" s="1413"/>
      <c r="Z24" s="39"/>
      <c r="AA24" s="1443" t="s">
        <v>92</v>
      </c>
      <c r="AB24" s="1442"/>
      <c r="AC24" s="1442"/>
      <c r="AD24" s="1442"/>
      <c r="AE24" s="1442"/>
      <c r="AF24" s="1370"/>
      <c r="AG24" s="1370"/>
      <c r="AH24" s="1370"/>
      <c r="AI24" s="1440" t="s">
        <v>93</v>
      </c>
      <c r="AJ24" s="1441"/>
      <c r="AK24" s="1442"/>
      <c r="AL24" s="1370"/>
      <c r="AM24" s="1370"/>
      <c r="AN24" s="1370"/>
      <c r="AO24" s="1426" t="s">
        <v>227</v>
      </c>
      <c r="AP24" s="1368"/>
      <c r="AQ24" s="1368"/>
      <c r="AR24" s="1368"/>
      <c r="AS24" s="310"/>
      <c r="AT24" s="309"/>
      <c r="AU24" s="309"/>
      <c r="AV24" s="309"/>
      <c r="AW24" s="309"/>
      <c r="AX24" s="311"/>
      <c r="AY24" s="39"/>
      <c r="AZ24" s="39"/>
      <c r="BA24" s="39"/>
    </row>
    <row r="25" spans="1:53" ht="21" customHeight="1">
      <c r="A25" s="1414"/>
      <c r="B25" s="1416"/>
      <c r="C25" s="1421"/>
      <c r="D25" s="1421"/>
      <c r="E25" s="1421"/>
      <c r="F25" s="1422"/>
      <c r="G25" s="1422"/>
      <c r="H25" s="1422"/>
      <c r="I25" s="1353"/>
      <c r="J25" s="1354"/>
      <c r="K25" s="1354"/>
      <c r="L25" s="1354"/>
      <c r="M25" s="1355"/>
      <c r="N25" s="1414"/>
      <c r="O25" s="1415"/>
      <c r="P25" s="1416"/>
      <c r="Q25" s="1435"/>
      <c r="R25" s="1424"/>
      <c r="S25" s="1436"/>
      <c r="T25" s="1414"/>
      <c r="U25" s="1415"/>
      <c r="V25" s="1416"/>
      <c r="W25" s="1414"/>
      <c r="X25" s="1415"/>
      <c r="Y25" s="1416"/>
      <c r="Z25" s="39"/>
      <c r="AA25" s="1442"/>
      <c r="AB25" s="1442"/>
      <c r="AC25" s="1442"/>
      <c r="AD25" s="1442"/>
      <c r="AE25" s="1442"/>
      <c r="AF25" s="1370"/>
      <c r="AG25" s="1370"/>
      <c r="AH25" s="1370"/>
      <c r="AI25" s="1441"/>
      <c r="AJ25" s="1441"/>
      <c r="AK25" s="1442"/>
      <c r="AL25" s="1370"/>
      <c r="AM25" s="1370"/>
      <c r="AN25" s="1370"/>
      <c r="AO25" s="1368"/>
      <c r="AP25" s="1368"/>
      <c r="AQ25" s="1368"/>
      <c r="AR25" s="1368"/>
      <c r="AS25" s="309"/>
      <c r="AT25" s="309"/>
      <c r="AU25" s="309"/>
      <c r="AV25" s="309"/>
      <c r="AW25" s="309"/>
      <c r="AX25" s="39"/>
      <c r="AY25" s="39"/>
      <c r="AZ25" s="39"/>
      <c r="BA25" s="39"/>
    </row>
    <row r="26" spans="1:53" ht="47.25" customHeight="1">
      <c r="A26" s="1417"/>
      <c r="B26" s="1419"/>
      <c r="C26" s="1421"/>
      <c r="D26" s="1421"/>
      <c r="E26" s="1421"/>
      <c r="F26" s="1422"/>
      <c r="G26" s="1422"/>
      <c r="H26" s="1422"/>
      <c r="I26" s="1356"/>
      <c r="J26" s="1357"/>
      <c r="K26" s="1357"/>
      <c r="L26" s="1357"/>
      <c r="M26" s="1358"/>
      <c r="N26" s="1417"/>
      <c r="O26" s="1418"/>
      <c r="P26" s="1419"/>
      <c r="Q26" s="1437"/>
      <c r="R26" s="1438"/>
      <c r="S26" s="1439"/>
      <c r="T26" s="1417"/>
      <c r="U26" s="1418"/>
      <c r="V26" s="1419"/>
      <c r="W26" s="1417"/>
      <c r="X26" s="1418"/>
      <c r="Y26" s="1419"/>
      <c r="Z26" s="39"/>
      <c r="AA26" s="1370"/>
      <c r="AB26" s="1370"/>
      <c r="AC26" s="1370"/>
      <c r="AD26" s="1370"/>
      <c r="AE26" s="1370"/>
      <c r="AF26" s="1370"/>
      <c r="AG26" s="1370"/>
      <c r="AH26" s="1370"/>
      <c r="AI26" s="1370"/>
      <c r="AJ26" s="1370"/>
      <c r="AK26" s="1370"/>
      <c r="AL26" s="1370"/>
      <c r="AM26" s="1370"/>
      <c r="AN26" s="1370"/>
      <c r="AO26" s="1368"/>
      <c r="AP26" s="1368"/>
      <c r="AQ26" s="1368"/>
      <c r="AR26" s="1368"/>
      <c r="AS26" s="309"/>
      <c r="AT26" s="309"/>
      <c r="AU26" s="309"/>
      <c r="AV26" s="309"/>
      <c r="AW26" s="309"/>
      <c r="AX26" s="39"/>
      <c r="AY26" s="39"/>
      <c r="AZ26" s="39"/>
      <c r="BA26" s="39"/>
    </row>
    <row r="27" spans="1:53" ht="46.5" customHeight="1">
      <c r="A27" s="1427">
        <v>1</v>
      </c>
      <c r="B27" s="1428"/>
      <c r="C27" s="1342">
        <v>36</v>
      </c>
      <c r="D27" s="1345"/>
      <c r="E27" s="1346"/>
      <c r="F27" s="1342">
        <v>2</v>
      </c>
      <c r="G27" s="1345"/>
      <c r="H27" s="1346"/>
      <c r="I27" s="1347">
        <v>2</v>
      </c>
      <c r="J27" s="1348"/>
      <c r="K27" s="1348"/>
      <c r="L27" s="1348"/>
      <c r="M27" s="1349"/>
      <c r="N27" s="1409"/>
      <c r="O27" s="1410"/>
      <c r="P27" s="1411"/>
      <c r="Q27" s="1399"/>
      <c r="R27" s="1400"/>
      <c r="S27" s="1401"/>
      <c r="T27" s="1342">
        <v>12</v>
      </c>
      <c r="U27" s="1345"/>
      <c r="V27" s="1346"/>
      <c r="W27" s="1380">
        <f>SUM(C27:V27)</f>
        <v>52</v>
      </c>
      <c r="X27" s="1343"/>
      <c r="Y27" s="1344"/>
      <c r="Z27" s="39"/>
      <c r="AA27" s="1367" t="s">
        <v>18</v>
      </c>
      <c r="AB27" s="1367"/>
      <c r="AC27" s="1367"/>
      <c r="AD27" s="1367"/>
      <c r="AE27" s="1367"/>
      <c r="AF27" s="1368"/>
      <c r="AG27" s="1368"/>
      <c r="AH27" s="1368"/>
      <c r="AI27" s="1369" t="s">
        <v>95</v>
      </c>
      <c r="AJ27" s="1369"/>
      <c r="AK27" s="1369"/>
      <c r="AL27" s="1370"/>
      <c r="AM27" s="1370"/>
      <c r="AN27" s="1370"/>
      <c r="AO27" s="1381">
        <v>9</v>
      </c>
      <c r="AP27" s="1382"/>
      <c r="AQ27" s="1382"/>
      <c r="AR27" s="1382"/>
      <c r="AS27" s="312"/>
      <c r="AT27" s="312"/>
      <c r="AU27" s="312"/>
      <c r="AV27" s="312"/>
      <c r="AW27" s="312"/>
      <c r="AX27" s="313"/>
      <c r="AY27" s="314"/>
      <c r="AZ27" s="314"/>
      <c r="BA27" s="314"/>
    </row>
    <row r="28" spans="1:53" ht="20.25" customHeight="1">
      <c r="A28" s="1402">
        <v>2</v>
      </c>
      <c r="B28" s="1387"/>
      <c r="C28" s="1342">
        <v>36</v>
      </c>
      <c r="D28" s="1345"/>
      <c r="E28" s="1346"/>
      <c r="F28" s="1342">
        <v>2</v>
      </c>
      <c r="G28" s="1345"/>
      <c r="H28" s="1346"/>
      <c r="I28" s="1347">
        <v>2</v>
      </c>
      <c r="J28" s="1348"/>
      <c r="K28" s="1348"/>
      <c r="L28" s="1348"/>
      <c r="M28" s="1349"/>
      <c r="N28" s="1403"/>
      <c r="O28" s="1404"/>
      <c r="P28" s="1405"/>
      <c r="Q28" s="1399"/>
      <c r="R28" s="1400"/>
      <c r="S28" s="1401"/>
      <c r="T28" s="1342">
        <v>12</v>
      </c>
      <c r="U28" s="1345"/>
      <c r="V28" s="1346"/>
      <c r="W28" s="1380">
        <f>SUM(C28:V28)</f>
        <v>52</v>
      </c>
      <c r="X28" s="1343"/>
      <c r="Y28" s="1344"/>
      <c r="Z28" s="39"/>
      <c r="AA28" s="1367"/>
      <c r="AB28" s="1367"/>
      <c r="AC28" s="1367"/>
      <c r="AD28" s="1367"/>
      <c r="AE28" s="1367"/>
      <c r="AF28" s="1368"/>
      <c r="AG28" s="1368"/>
      <c r="AH28" s="1368"/>
      <c r="AI28" s="1369"/>
      <c r="AJ28" s="1369"/>
      <c r="AK28" s="1369"/>
      <c r="AL28" s="1370"/>
      <c r="AM28" s="1370"/>
      <c r="AN28" s="1370"/>
      <c r="AO28" s="1382"/>
      <c r="AP28" s="1382"/>
      <c r="AQ28" s="1382"/>
      <c r="AR28" s="1382"/>
      <c r="AS28" s="313"/>
      <c r="AT28" s="313"/>
      <c r="AU28" s="313"/>
      <c r="AV28" s="313"/>
      <c r="AW28" s="313"/>
      <c r="AX28" s="313"/>
      <c r="AY28" s="314"/>
      <c r="AZ28" s="314"/>
      <c r="BA28" s="314"/>
    </row>
    <row r="29" spans="1:53" ht="20.25" customHeight="1">
      <c r="A29" s="1402">
        <v>3</v>
      </c>
      <c r="B29" s="1387"/>
      <c r="C29" s="1347">
        <v>35</v>
      </c>
      <c r="D29" s="1365"/>
      <c r="E29" s="1366"/>
      <c r="F29" s="1347">
        <v>3</v>
      </c>
      <c r="G29" s="1365"/>
      <c r="H29" s="1366"/>
      <c r="I29" s="1347">
        <v>3</v>
      </c>
      <c r="J29" s="1348"/>
      <c r="K29" s="1348"/>
      <c r="L29" s="1348"/>
      <c r="M29" s="1349"/>
      <c r="N29" s="1403"/>
      <c r="O29" s="1404"/>
      <c r="P29" s="1405"/>
      <c r="Q29" s="1399"/>
      <c r="R29" s="1400"/>
      <c r="S29" s="1401"/>
      <c r="T29" s="1347">
        <v>11</v>
      </c>
      <c r="U29" s="1365"/>
      <c r="V29" s="1366"/>
      <c r="W29" s="1380">
        <f>SUM(C29:V29)</f>
        <v>52</v>
      </c>
      <c r="X29" s="1343"/>
      <c r="Y29" s="1344"/>
      <c r="Z29" s="39"/>
      <c r="AA29" s="1367"/>
      <c r="AB29" s="1367"/>
      <c r="AC29" s="1367"/>
      <c r="AD29" s="1367"/>
      <c r="AE29" s="1367"/>
      <c r="AF29" s="1368"/>
      <c r="AG29" s="1368"/>
      <c r="AH29" s="1368"/>
      <c r="AI29" s="1369"/>
      <c r="AJ29" s="1369"/>
      <c r="AK29" s="1369"/>
      <c r="AL29" s="1370"/>
      <c r="AM29" s="1370"/>
      <c r="AN29" s="1370"/>
      <c r="AO29" s="1382"/>
      <c r="AP29" s="1382"/>
      <c r="AQ29" s="1382"/>
      <c r="AR29" s="1382"/>
      <c r="AS29" s="314"/>
      <c r="AT29" s="314"/>
      <c r="AU29" s="314"/>
      <c r="AV29" s="314"/>
      <c r="AW29" s="314"/>
      <c r="AX29" s="314"/>
      <c r="AY29" s="314"/>
      <c r="AZ29" s="314"/>
      <c r="BA29" s="314"/>
    </row>
    <row r="30" spans="1:53" ht="20.25" customHeight="1">
      <c r="A30" s="1402">
        <v>4</v>
      </c>
      <c r="B30" s="1387"/>
      <c r="C30" s="1347">
        <v>35</v>
      </c>
      <c r="D30" s="1365"/>
      <c r="E30" s="1366"/>
      <c r="F30" s="1347">
        <v>3</v>
      </c>
      <c r="G30" s="1365"/>
      <c r="H30" s="1366"/>
      <c r="I30" s="1347">
        <v>3</v>
      </c>
      <c r="J30" s="1348"/>
      <c r="K30" s="1348"/>
      <c r="L30" s="1348"/>
      <c r="M30" s="1349"/>
      <c r="N30" s="1403"/>
      <c r="O30" s="1404"/>
      <c r="P30" s="1405"/>
      <c r="Q30" s="1406"/>
      <c r="R30" s="1400"/>
      <c r="S30" s="1401"/>
      <c r="T30" s="1347">
        <v>11</v>
      </c>
      <c r="U30" s="1365"/>
      <c r="V30" s="1366"/>
      <c r="W30" s="1380">
        <f>SUM(C30:V30)</f>
        <v>52</v>
      </c>
      <c r="X30" s="1343"/>
      <c r="Y30" s="1344"/>
      <c r="Z30" s="39"/>
      <c r="AA30" s="1389"/>
      <c r="AB30" s="1390"/>
      <c r="AC30" s="1390"/>
      <c r="AD30" s="1390"/>
      <c r="AE30" s="1390"/>
      <c r="AF30" s="1390"/>
      <c r="AG30" s="1390"/>
      <c r="AH30" s="1391"/>
      <c r="AI30" s="1392"/>
      <c r="AJ30" s="1392"/>
      <c r="AK30" s="1393"/>
      <c r="AL30" s="1383"/>
      <c r="AM30" s="1383"/>
      <c r="AN30" s="28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</row>
    <row r="31" spans="1:53" ht="20.25" customHeight="1">
      <c r="A31" s="1402">
        <v>5</v>
      </c>
      <c r="B31" s="1387"/>
      <c r="C31" s="1342">
        <v>0</v>
      </c>
      <c r="D31" s="1345"/>
      <c r="E31" s="1346"/>
      <c r="F31" s="1342">
        <v>0</v>
      </c>
      <c r="G31" s="1343"/>
      <c r="H31" s="1344"/>
      <c r="I31" s="1380">
        <v>0</v>
      </c>
      <c r="J31" s="1407"/>
      <c r="K31" s="1407"/>
      <c r="L31" s="1407"/>
      <c r="M31" s="1408"/>
      <c r="N31" s="1386">
        <v>14</v>
      </c>
      <c r="O31" s="1387"/>
      <c r="P31" s="1388"/>
      <c r="Q31" s="1377">
        <v>2</v>
      </c>
      <c r="R31" s="1397"/>
      <c r="S31" s="1398"/>
      <c r="T31" s="1342"/>
      <c r="U31" s="1345"/>
      <c r="V31" s="1346"/>
      <c r="W31" s="1380">
        <f>SUM(C31:V31)</f>
        <v>16</v>
      </c>
      <c r="X31" s="1343"/>
      <c r="Y31" s="1344"/>
      <c r="Z31" s="39"/>
      <c r="AA31" s="1394"/>
      <c r="AB31" s="1385"/>
      <c r="AC31" s="1385"/>
      <c r="AD31" s="1385"/>
      <c r="AE31" s="1385"/>
      <c r="AF31" s="1385"/>
      <c r="AG31" s="1385"/>
      <c r="AH31" s="1395"/>
      <c r="AI31" s="1395"/>
      <c r="AJ31" s="1395"/>
      <c r="AK31" s="1393"/>
      <c r="AL31" s="1396"/>
      <c r="AM31" s="1396"/>
      <c r="AN31" s="41"/>
      <c r="AO31" s="1384"/>
      <c r="AP31" s="1385"/>
      <c r="AQ31" s="1385"/>
      <c r="AR31" s="1385"/>
      <c r="AS31" s="1371"/>
      <c r="AT31" s="1383"/>
      <c r="AU31" s="1383"/>
      <c r="AV31" s="1383"/>
      <c r="AW31" s="1383"/>
      <c r="AX31" s="1371"/>
      <c r="AY31" s="1371"/>
      <c r="AZ31" s="1371"/>
      <c r="BA31" s="1372"/>
    </row>
    <row r="32" spans="1:53" ht="18.75">
      <c r="A32" s="1373" t="s">
        <v>19</v>
      </c>
      <c r="B32" s="1374"/>
      <c r="C32" s="1359">
        <f>SUM(C27:C31)</f>
        <v>142</v>
      </c>
      <c r="D32" s="1360"/>
      <c r="E32" s="1361"/>
      <c r="F32" s="1347">
        <f>SUM(F27:F31)</f>
        <v>10</v>
      </c>
      <c r="G32" s="1360"/>
      <c r="H32" s="1361"/>
      <c r="I32" s="1362">
        <v>10</v>
      </c>
      <c r="J32" s="1363"/>
      <c r="K32" s="1363"/>
      <c r="L32" s="1363"/>
      <c r="M32" s="1364"/>
      <c r="N32" s="1375">
        <f>SUM(N31)</f>
        <v>14</v>
      </c>
      <c r="O32" s="1374"/>
      <c r="P32" s="1376"/>
      <c r="Q32" s="1377">
        <f>SUM(Q31)</f>
        <v>2</v>
      </c>
      <c r="R32" s="1378"/>
      <c r="S32" s="1379"/>
      <c r="T32" s="1347">
        <f>SUM(T27:V31)</f>
        <v>46</v>
      </c>
      <c r="U32" s="1365"/>
      <c r="V32" s="1366"/>
      <c r="W32" s="1347">
        <f>SUM(W27:Y31)</f>
        <v>224</v>
      </c>
      <c r="X32" s="1360"/>
      <c r="Y32" s="1361"/>
      <c r="Z32" s="17"/>
      <c r="AA32" s="17"/>
      <c r="AB32" s="17"/>
      <c r="AC32" s="17"/>
      <c r="AD32" s="17"/>
      <c r="AE32" s="29"/>
      <c r="AF32" s="29"/>
      <c r="AG32" s="17"/>
      <c r="AH32" s="17"/>
      <c r="AI32" s="17"/>
      <c r="AJ32" s="17"/>
      <c r="AK32" s="29"/>
      <c r="AL32" s="29"/>
      <c r="AM32" s="17"/>
      <c r="AN32" s="17"/>
      <c r="AO32" s="17"/>
      <c r="AP32" s="17"/>
      <c r="AQ32" s="40"/>
      <c r="AR32" s="29"/>
      <c r="AS32" s="42"/>
      <c r="AT32" s="42"/>
      <c r="AU32" s="42"/>
      <c r="AV32" s="42"/>
      <c r="AW32" s="42"/>
      <c r="AX32" s="29"/>
      <c r="AY32" s="33"/>
      <c r="AZ32" s="33"/>
      <c r="BA32" s="33"/>
    </row>
  </sheetData>
  <sheetProtection/>
  <mergeCells count="108">
    <mergeCell ref="A1:O1"/>
    <mergeCell ref="P1:AN1"/>
    <mergeCell ref="AO1:BA1"/>
    <mergeCell ref="A2:O2"/>
    <mergeCell ref="P2:AN2"/>
    <mergeCell ref="AO2:BA2"/>
    <mergeCell ref="AO3:BA3"/>
    <mergeCell ref="A4:O4"/>
    <mergeCell ref="P4:AN4"/>
    <mergeCell ref="AO4:BA5"/>
    <mergeCell ref="P5:AN5"/>
    <mergeCell ref="A3:O3"/>
    <mergeCell ref="P3:AN3"/>
    <mergeCell ref="P6:AN6"/>
    <mergeCell ref="AO6:BA6"/>
    <mergeCell ref="A7:O7"/>
    <mergeCell ref="P7:AN7"/>
    <mergeCell ref="AO7:BA9"/>
    <mergeCell ref="A8:O8"/>
    <mergeCell ref="P8:AN8"/>
    <mergeCell ref="P9:AN9"/>
    <mergeCell ref="A6:O6"/>
    <mergeCell ref="AS12:AW12"/>
    <mergeCell ref="AX12:BA12"/>
    <mergeCell ref="A11:BA11"/>
    <mergeCell ref="A12:A13"/>
    <mergeCell ref="B12:E12"/>
    <mergeCell ref="F12:I12"/>
    <mergeCell ref="O12:R12"/>
    <mergeCell ref="AO12:AR12"/>
    <mergeCell ref="X12:AA12"/>
    <mergeCell ref="J12:N12"/>
    <mergeCell ref="S12:W12"/>
    <mergeCell ref="AB12:AE12"/>
    <mergeCell ref="AF12:AI12"/>
    <mergeCell ref="AJ12:AN12"/>
    <mergeCell ref="T24:V26"/>
    <mergeCell ref="Q24:S26"/>
    <mergeCell ref="W24:Y26"/>
    <mergeCell ref="AI24:AN26"/>
    <mergeCell ref="AA24:AH26"/>
    <mergeCell ref="C24:E26"/>
    <mergeCell ref="F24:H26"/>
    <mergeCell ref="A20:AZ20"/>
    <mergeCell ref="W30:Y30"/>
    <mergeCell ref="A29:B29"/>
    <mergeCell ref="AO24:AR26"/>
    <mergeCell ref="Q27:S27"/>
    <mergeCell ref="T27:V27"/>
    <mergeCell ref="W27:Y27"/>
    <mergeCell ref="A27:B27"/>
    <mergeCell ref="N27:P27"/>
    <mergeCell ref="N24:P26"/>
    <mergeCell ref="A24:B26"/>
    <mergeCell ref="W28:Y28"/>
    <mergeCell ref="A28:B28"/>
    <mergeCell ref="W29:Y29"/>
    <mergeCell ref="N28:P28"/>
    <mergeCell ref="Q28:S28"/>
    <mergeCell ref="T28:V28"/>
    <mergeCell ref="N29:P29"/>
    <mergeCell ref="T31:V31"/>
    <mergeCell ref="T29:V29"/>
    <mergeCell ref="Q29:S29"/>
    <mergeCell ref="A31:B31"/>
    <mergeCell ref="T30:V30"/>
    <mergeCell ref="A30:B30"/>
    <mergeCell ref="N30:P30"/>
    <mergeCell ref="Q30:S30"/>
    <mergeCell ref="I31:M31"/>
    <mergeCell ref="C31:E31"/>
    <mergeCell ref="AS31:AW31"/>
    <mergeCell ref="AO31:AR31"/>
    <mergeCell ref="N31:P31"/>
    <mergeCell ref="AA30:AG30"/>
    <mergeCell ref="AH30:AJ30"/>
    <mergeCell ref="AK30:AM30"/>
    <mergeCell ref="AA31:AG31"/>
    <mergeCell ref="AH31:AJ31"/>
    <mergeCell ref="AK31:AM31"/>
    <mergeCell ref="Q31:S31"/>
    <mergeCell ref="AA27:AH29"/>
    <mergeCell ref="AI27:AN29"/>
    <mergeCell ref="AX31:BA31"/>
    <mergeCell ref="A32:B32"/>
    <mergeCell ref="N32:P32"/>
    <mergeCell ref="Q32:S32"/>
    <mergeCell ref="T32:V32"/>
    <mergeCell ref="W32:Y32"/>
    <mergeCell ref="W31:Y31"/>
    <mergeCell ref="AO27:AR29"/>
    <mergeCell ref="I30:M30"/>
    <mergeCell ref="C28:E28"/>
    <mergeCell ref="F28:H28"/>
    <mergeCell ref="I28:M28"/>
    <mergeCell ref="C29:E29"/>
    <mergeCell ref="F29:H29"/>
    <mergeCell ref="I29:M29"/>
    <mergeCell ref="F31:H31"/>
    <mergeCell ref="C27:E27"/>
    <mergeCell ref="F27:H27"/>
    <mergeCell ref="I27:M27"/>
    <mergeCell ref="I24:M26"/>
    <mergeCell ref="C32:E32"/>
    <mergeCell ref="F32:H32"/>
    <mergeCell ref="I32:M32"/>
    <mergeCell ref="C30:E30"/>
    <mergeCell ref="F30:H3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7"/>
  <sheetViews>
    <sheetView tabSelected="1" zoomScale="70" zoomScaleNormal="70" zoomScaleSheetLayoutView="25" zoomScalePageLayoutView="50" workbookViewId="0" topLeftCell="A1">
      <selection activeCell="B2" sqref="B2:B7"/>
    </sheetView>
  </sheetViews>
  <sheetFormatPr defaultColWidth="9.00390625" defaultRowHeight="12.75"/>
  <cols>
    <col min="1" max="1" width="10.125" style="934" customWidth="1"/>
    <col min="2" max="2" width="74.125" style="935" customWidth="1"/>
    <col min="3" max="3" width="5.00390625" style="936" customWidth="1"/>
    <col min="4" max="4" width="6.25390625" style="937" customWidth="1"/>
    <col min="5" max="5" width="4.25390625" style="936" customWidth="1"/>
    <col min="6" max="6" width="7.125" style="936" customWidth="1"/>
    <col min="7" max="7" width="8.625" style="938" customWidth="1"/>
    <col min="8" max="8" width="8.75390625" style="938" customWidth="1"/>
    <col min="9" max="9" width="6.375" style="938" customWidth="1"/>
    <col min="10" max="10" width="6.875" style="938" customWidth="1"/>
    <col min="11" max="11" width="7.875" style="938" customWidth="1"/>
    <col min="12" max="12" width="7.75390625" style="938" customWidth="1"/>
    <col min="13" max="13" width="8.25390625" style="938" customWidth="1"/>
    <col min="14" max="14" width="11.125" style="938" customWidth="1"/>
    <col min="15" max="15" width="7.875" style="938" customWidth="1"/>
    <col min="16" max="16" width="4.00390625" style="938" customWidth="1"/>
    <col min="17" max="17" width="10.75390625" style="938" customWidth="1"/>
    <col min="18" max="18" width="5.875" style="938" customWidth="1"/>
    <col min="19" max="19" width="6.375" style="938" customWidth="1"/>
    <col min="20" max="20" width="10.75390625" style="938" customWidth="1"/>
    <col min="21" max="21" width="6.75390625" style="938" customWidth="1"/>
    <col min="22" max="22" width="7.00390625" style="938" customWidth="1"/>
    <col min="23" max="23" width="10.125" style="938" customWidth="1"/>
    <col min="24" max="24" width="6.125" style="938" customWidth="1"/>
    <col min="25" max="25" width="4.625" style="938" customWidth="1"/>
    <col min="26" max="26" width="11.625" style="938" customWidth="1"/>
    <col min="27" max="27" width="11.625" style="938" hidden="1" customWidth="1"/>
    <col min="28" max="28" width="6.375" style="7" hidden="1" customWidth="1"/>
    <col min="29" max="29" width="10.75390625" style="7" hidden="1" customWidth="1"/>
    <col min="30" max="30" width="0.2421875" style="7" hidden="1" customWidth="1"/>
    <col min="31" max="31" width="10.75390625" style="7" customWidth="1"/>
    <col min="32" max="33" width="9.125" style="7" customWidth="1"/>
    <col min="34" max="16384" width="9.125" style="7" customWidth="1"/>
  </cols>
  <sheetData>
    <row r="1" spans="1:30" s="10" customFormat="1" ht="19.5" thickBot="1">
      <c r="A1" s="1614" t="s">
        <v>267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5"/>
      <c r="U1" s="1615"/>
      <c r="V1" s="1615"/>
      <c r="W1" s="1615"/>
      <c r="X1" s="1615"/>
      <c r="Y1" s="1615"/>
      <c r="Z1" s="1616"/>
      <c r="AA1" s="1155"/>
      <c r="AB1" s="529"/>
      <c r="AC1" s="52"/>
      <c r="AD1" s="52"/>
    </row>
    <row r="2" spans="1:30" s="10" customFormat="1" ht="18.75">
      <c r="A2" s="1588" t="s">
        <v>20</v>
      </c>
      <c r="B2" s="1590" t="s">
        <v>96</v>
      </c>
      <c r="C2" s="1604" t="s">
        <v>226</v>
      </c>
      <c r="D2" s="1605"/>
      <c r="E2" s="1606"/>
      <c r="F2" s="1607"/>
      <c r="G2" s="1612" t="s">
        <v>97</v>
      </c>
      <c r="H2" s="1593" t="s">
        <v>98</v>
      </c>
      <c r="I2" s="1594"/>
      <c r="J2" s="1594"/>
      <c r="K2" s="1594"/>
      <c r="L2" s="1594"/>
      <c r="M2" s="1595"/>
      <c r="N2" s="1617" t="s">
        <v>221</v>
      </c>
      <c r="O2" s="1618"/>
      <c r="P2" s="1618"/>
      <c r="Q2" s="1618"/>
      <c r="R2" s="1618"/>
      <c r="S2" s="1618"/>
      <c r="T2" s="1618"/>
      <c r="U2" s="1618"/>
      <c r="V2" s="1618"/>
      <c r="W2" s="1618"/>
      <c r="X2" s="1618"/>
      <c r="Y2" s="1618"/>
      <c r="Z2" s="1619"/>
      <c r="AA2" s="916"/>
      <c r="AB2" s="104"/>
      <c r="AC2" s="52"/>
      <c r="AD2" s="52"/>
    </row>
    <row r="3" spans="1:30" s="10" customFormat="1" ht="18.75">
      <c r="A3" s="1589"/>
      <c r="B3" s="1591"/>
      <c r="C3" s="1608"/>
      <c r="D3" s="1609"/>
      <c r="E3" s="1610"/>
      <c r="F3" s="1611"/>
      <c r="G3" s="1613"/>
      <c r="H3" s="1549" t="s">
        <v>99</v>
      </c>
      <c r="I3" s="1596" t="s">
        <v>100</v>
      </c>
      <c r="J3" s="1597"/>
      <c r="K3" s="1597"/>
      <c r="L3" s="1598"/>
      <c r="M3" s="1599" t="s">
        <v>101</v>
      </c>
      <c r="N3" s="1560" t="s">
        <v>21</v>
      </c>
      <c r="O3" s="1536"/>
      <c r="P3" s="1537"/>
      <c r="Q3" s="1535" t="s">
        <v>22</v>
      </c>
      <c r="R3" s="1536"/>
      <c r="S3" s="1537"/>
      <c r="T3" s="1535" t="s">
        <v>23</v>
      </c>
      <c r="U3" s="1536"/>
      <c r="V3" s="1537"/>
      <c r="W3" s="1535" t="s">
        <v>24</v>
      </c>
      <c r="X3" s="1536"/>
      <c r="Y3" s="1536"/>
      <c r="Z3" s="1620" t="s">
        <v>25</v>
      </c>
      <c r="AA3" s="916"/>
      <c r="AB3" s="104"/>
      <c r="AC3" s="52"/>
      <c r="AD3" s="52"/>
    </row>
    <row r="4" spans="1:30" s="10" customFormat="1" ht="18.75">
      <c r="A4" s="1589"/>
      <c r="B4" s="1591"/>
      <c r="C4" s="1581" t="s">
        <v>102</v>
      </c>
      <c r="D4" s="1581" t="s">
        <v>103</v>
      </c>
      <c r="E4" s="1550" t="s">
        <v>104</v>
      </c>
      <c r="F4" s="1582"/>
      <c r="G4" s="1613"/>
      <c r="H4" s="1549"/>
      <c r="I4" s="1581" t="s">
        <v>105</v>
      </c>
      <c r="J4" s="1550" t="s">
        <v>106</v>
      </c>
      <c r="K4" s="1551"/>
      <c r="L4" s="1552"/>
      <c r="M4" s="1599"/>
      <c r="N4" s="1561"/>
      <c r="O4" s="1539"/>
      <c r="P4" s="1540"/>
      <c r="Q4" s="1538"/>
      <c r="R4" s="1539"/>
      <c r="S4" s="1540"/>
      <c r="T4" s="1538"/>
      <c r="U4" s="1539"/>
      <c r="V4" s="1540"/>
      <c r="W4" s="1538"/>
      <c r="X4" s="1539"/>
      <c r="Y4" s="1539"/>
      <c r="Z4" s="1620"/>
      <c r="AA4" s="916"/>
      <c r="AB4" s="104"/>
      <c r="AC4" s="52"/>
      <c r="AD4" s="52"/>
    </row>
    <row r="5" spans="1:30" s="10" customFormat="1" ht="17.25" customHeight="1">
      <c r="A5" s="1589"/>
      <c r="B5" s="1591"/>
      <c r="C5" s="1581"/>
      <c r="D5" s="1581"/>
      <c r="E5" s="1578" t="s">
        <v>107</v>
      </c>
      <c r="F5" s="1601" t="s">
        <v>108</v>
      </c>
      <c r="G5" s="1613"/>
      <c r="H5" s="1549"/>
      <c r="I5" s="1581"/>
      <c r="J5" s="1546" t="s">
        <v>49</v>
      </c>
      <c r="K5" s="1541" t="s">
        <v>72</v>
      </c>
      <c r="L5" s="1544" t="s">
        <v>109</v>
      </c>
      <c r="M5" s="1600"/>
      <c r="N5" s="717">
        <v>1</v>
      </c>
      <c r="O5" s="1553">
        <v>2</v>
      </c>
      <c r="P5" s="1554"/>
      <c r="Q5" s="718">
        <v>3</v>
      </c>
      <c r="R5" s="1553">
        <v>4</v>
      </c>
      <c r="S5" s="1554"/>
      <c r="T5" s="718">
        <v>5</v>
      </c>
      <c r="U5" s="1553">
        <v>6</v>
      </c>
      <c r="V5" s="1554"/>
      <c r="W5" s="718">
        <v>7</v>
      </c>
      <c r="X5" s="1553">
        <v>8</v>
      </c>
      <c r="Y5" s="1642"/>
      <c r="Z5" s="719">
        <v>9</v>
      </c>
      <c r="AA5" s="1156"/>
      <c r="AB5" s="530"/>
      <c r="AC5" s="52"/>
      <c r="AD5" s="52"/>
    </row>
    <row r="6" spans="1:30" s="10" customFormat="1" ht="17.25" customHeight="1" thickBot="1">
      <c r="A6" s="1589"/>
      <c r="B6" s="1591"/>
      <c r="C6" s="1581"/>
      <c r="D6" s="1581"/>
      <c r="E6" s="1579"/>
      <c r="F6" s="1602"/>
      <c r="G6" s="1613"/>
      <c r="H6" s="1549"/>
      <c r="I6" s="1581"/>
      <c r="J6" s="1547"/>
      <c r="K6" s="1542"/>
      <c r="L6" s="1545"/>
      <c r="M6" s="1600"/>
      <c r="N6" s="1570" t="s">
        <v>110</v>
      </c>
      <c r="O6" s="1571"/>
      <c r="P6" s="1571"/>
      <c r="Q6" s="1571"/>
      <c r="R6" s="1571"/>
      <c r="S6" s="1571"/>
      <c r="T6" s="1571"/>
      <c r="U6" s="1571"/>
      <c r="V6" s="1571"/>
      <c r="W6" s="1571"/>
      <c r="X6" s="1571"/>
      <c r="Y6" s="1571"/>
      <c r="Z6" s="1572"/>
      <c r="AA6" s="916"/>
      <c r="AB6" s="104"/>
      <c r="AC6" s="52"/>
      <c r="AD6" s="52"/>
    </row>
    <row r="7" spans="1:30" s="10" customFormat="1" ht="22.5" customHeight="1" thickBot="1">
      <c r="A7" s="1589"/>
      <c r="B7" s="1592"/>
      <c r="C7" s="1581"/>
      <c r="D7" s="1581"/>
      <c r="E7" s="1580"/>
      <c r="F7" s="1603"/>
      <c r="G7" s="1613"/>
      <c r="H7" s="1549"/>
      <c r="I7" s="1581"/>
      <c r="J7" s="1548"/>
      <c r="K7" s="1543"/>
      <c r="L7" s="1545"/>
      <c r="M7" s="1600"/>
      <c r="N7" s="351"/>
      <c r="O7" s="1555"/>
      <c r="P7" s="1556"/>
      <c r="Q7" s="351"/>
      <c r="R7" s="1555"/>
      <c r="S7" s="1556"/>
      <c r="T7" s="351"/>
      <c r="U7" s="1555"/>
      <c r="V7" s="1556"/>
      <c r="W7" s="351"/>
      <c r="X7" s="1555"/>
      <c r="Y7" s="1556"/>
      <c r="Z7" s="720"/>
      <c r="AA7" s="1157"/>
      <c r="AB7" s="531"/>
      <c r="AC7" s="52"/>
      <c r="AD7" s="52"/>
    </row>
    <row r="8" spans="1:30" s="10" customFormat="1" ht="17.25" customHeight="1" thickBot="1">
      <c r="A8" s="721">
        <v>1</v>
      </c>
      <c r="B8" s="722">
        <v>2</v>
      </c>
      <c r="C8" s="349">
        <v>3</v>
      </c>
      <c r="D8" s="349">
        <v>4</v>
      </c>
      <c r="E8" s="349">
        <v>5</v>
      </c>
      <c r="F8" s="350">
        <v>6</v>
      </c>
      <c r="G8" s="723">
        <v>7</v>
      </c>
      <c r="H8" s="724">
        <v>8</v>
      </c>
      <c r="I8" s="349">
        <v>9</v>
      </c>
      <c r="J8" s="349">
        <v>10</v>
      </c>
      <c r="K8" s="349">
        <v>11</v>
      </c>
      <c r="L8" s="725">
        <v>12</v>
      </c>
      <c r="M8" s="350">
        <v>13</v>
      </c>
      <c r="N8" s="352">
        <v>14</v>
      </c>
      <c r="O8" s="1627">
        <v>15</v>
      </c>
      <c r="P8" s="1628"/>
      <c r="Q8" s="726">
        <v>16</v>
      </c>
      <c r="R8" s="1627">
        <v>17</v>
      </c>
      <c r="S8" s="1628"/>
      <c r="T8" s="726">
        <v>18</v>
      </c>
      <c r="U8" s="1627">
        <v>19</v>
      </c>
      <c r="V8" s="1628"/>
      <c r="W8" s="726">
        <v>20</v>
      </c>
      <c r="X8" s="1627">
        <v>21</v>
      </c>
      <c r="Y8" s="1643"/>
      <c r="Z8" s="727">
        <v>22</v>
      </c>
      <c r="AA8" s="916"/>
      <c r="AB8" s="104"/>
      <c r="AC8" s="52"/>
      <c r="AD8" s="52"/>
    </row>
    <row r="9" spans="1:30" s="10" customFormat="1" ht="19.5" thickBot="1">
      <c r="A9" s="1621" t="s">
        <v>190</v>
      </c>
      <c r="B9" s="1622"/>
      <c r="C9" s="1622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  <c r="Q9" s="1622"/>
      <c r="R9" s="1622"/>
      <c r="S9" s="1622"/>
      <c r="T9" s="1622"/>
      <c r="U9" s="1622"/>
      <c r="V9" s="1622"/>
      <c r="W9" s="1622"/>
      <c r="X9" s="1622"/>
      <c r="Y9" s="1622"/>
      <c r="Z9" s="1623"/>
      <c r="AA9" s="1155"/>
      <c r="AB9" s="529"/>
      <c r="AC9" s="52"/>
      <c r="AD9" s="52"/>
    </row>
    <row r="10" spans="1:30" s="10" customFormat="1" ht="19.5" thickBot="1">
      <c r="A10" s="1624" t="s">
        <v>111</v>
      </c>
      <c r="B10" s="1625"/>
      <c r="C10" s="1625"/>
      <c r="D10" s="1625"/>
      <c r="E10" s="1625"/>
      <c r="F10" s="1625"/>
      <c r="G10" s="1625"/>
      <c r="H10" s="1625"/>
      <c r="I10" s="1625"/>
      <c r="J10" s="1625"/>
      <c r="K10" s="1625"/>
      <c r="L10" s="1625"/>
      <c r="M10" s="1625"/>
      <c r="N10" s="1625"/>
      <c r="O10" s="1625"/>
      <c r="P10" s="1625"/>
      <c r="Q10" s="1625"/>
      <c r="R10" s="1625"/>
      <c r="S10" s="1625"/>
      <c r="T10" s="1625"/>
      <c r="U10" s="1625"/>
      <c r="V10" s="1625"/>
      <c r="W10" s="1625"/>
      <c r="X10" s="1625"/>
      <c r="Y10" s="1625"/>
      <c r="Z10" s="1626"/>
      <c r="AA10" s="1158"/>
      <c r="AB10" s="532"/>
      <c r="AC10" s="52"/>
      <c r="AD10" s="52"/>
    </row>
    <row r="11" spans="1:31" s="10" customFormat="1" ht="17.25" customHeight="1">
      <c r="A11" s="728" t="s">
        <v>112</v>
      </c>
      <c r="B11" s="986" t="s">
        <v>38</v>
      </c>
      <c r="C11" s="1059"/>
      <c r="D11" s="729"/>
      <c r="E11" s="729"/>
      <c r="F11" s="1060"/>
      <c r="G11" s="1067">
        <f>G12+G13</f>
        <v>6.5</v>
      </c>
      <c r="H11" s="731">
        <f>H12+H13</f>
        <v>195</v>
      </c>
      <c r="I11" s="732">
        <f>I12+I13</f>
        <v>8</v>
      </c>
      <c r="J11" s="732">
        <f>J12+J13</f>
        <v>8</v>
      </c>
      <c r="K11" s="732"/>
      <c r="L11" s="732"/>
      <c r="M11" s="733">
        <f>M12+M13</f>
        <v>187</v>
      </c>
      <c r="N11" s="735"/>
      <c r="O11" s="1629"/>
      <c r="P11" s="1630"/>
      <c r="Q11" s="734"/>
      <c r="R11" s="1629"/>
      <c r="S11" s="1633"/>
      <c r="T11" s="735"/>
      <c r="U11" s="1629"/>
      <c r="V11" s="1630"/>
      <c r="W11" s="735"/>
      <c r="X11" s="1629"/>
      <c r="Y11" s="1630"/>
      <c r="Z11" s="1049"/>
      <c r="AA11" s="1159"/>
      <c r="AB11" s="533"/>
      <c r="AC11" s="525"/>
      <c r="AD11" s="525">
        <f>G12+G13</f>
        <v>6.5</v>
      </c>
      <c r="AE11" s="526" t="s">
        <v>21</v>
      </c>
    </row>
    <row r="12" spans="1:34" s="10" customFormat="1" ht="14.25" customHeight="1">
      <c r="A12" s="736" t="s">
        <v>113</v>
      </c>
      <c r="B12" s="976" t="s">
        <v>38</v>
      </c>
      <c r="C12" s="1061"/>
      <c r="D12" s="737">
        <v>1</v>
      </c>
      <c r="E12" s="737"/>
      <c r="F12" s="1062"/>
      <c r="G12" s="1068">
        <v>2.5</v>
      </c>
      <c r="H12" s="739">
        <f aca="true" t="shared" si="0" ref="H12:H18">G12*30</f>
        <v>75</v>
      </c>
      <c r="I12" s="740">
        <f aca="true" t="shared" si="1" ref="I12:I17">SUM(J12:L12)</f>
        <v>4</v>
      </c>
      <c r="J12" s="741">
        <v>4</v>
      </c>
      <c r="K12" s="741"/>
      <c r="L12" s="741"/>
      <c r="M12" s="742">
        <f aca="true" t="shared" si="2" ref="M12:M18">H12-I12</f>
        <v>71</v>
      </c>
      <c r="N12" s="744" t="s">
        <v>120</v>
      </c>
      <c r="O12" s="1631"/>
      <c r="P12" s="1632"/>
      <c r="Q12" s="743"/>
      <c r="R12" s="1631"/>
      <c r="S12" s="1634"/>
      <c r="T12" s="744"/>
      <c r="U12" s="1631"/>
      <c r="V12" s="1632"/>
      <c r="W12" s="744"/>
      <c r="X12" s="1631"/>
      <c r="Y12" s="1632"/>
      <c r="Z12" s="1050"/>
      <c r="AA12" s="1159"/>
      <c r="AB12" s="533"/>
      <c r="AC12" s="525"/>
      <c r="AD12" s="525">
        <f>G14+G15+G16+G17</f>
        <v>15</v>
      </c>
      <c r="AE12" s="526" t="s">
        <v>22</v>
      </c>
      <c r="AH12" s="10">
        <v>1</v>
      </c>
    </row>
    <row r="13" spans="1:34" s="10" customFormat="1" ht="14.25" customHeight="1">
      <c r="A13" s="736" t="s">
        <v>114</v>
      </c>
      <c r="B13" s="966" t="s">
        <v>38</v>
      </c>
      <c r="C13" s="1063">
        <v>2</v>
      </c>
      <c r="D13" s="654"/>
      <c r="E13" s="654"/>
      <c r="F13" s="892"/>
      <c r="G13" s="1069">
        <v>4</v>
      </c>
      <c r="H13" s="739">
        <f t="shared" si="0"/>
        <v>120</v>
      </c>
      <c r="I13" s="746">
        <f t="shared" si="1"/>
        <v>4</v>
      </c>
      <c r="J13" s="747">
        <v>4</v>
      </c>
      <c r="K13" s="747"/>
      <c r="L13" s="747"/>
      <c r="M13" s="742">
        <f t="shared" si="2"/>
        <v>116</v>
      </c>
      <c r="N13" s="744"/>
      <c r="O13" s="1631" t="s">
        <v>120</v>
      </c>
      <c r="P13" s="1632"/>
      <c r="Q13" s="743"/>
      <c r="R13" s="1631"/>
      <c r="S13" s="1634"/>
      <c r="T13" s="744"/>
      <c r="U13" s="1631"/>
      <c r="V13" s="1632"/>
      <c r="W13" s="744"/>
      <c r="X13" s="1631"/>
      <c r="Y13" s="1632"/>
      <c r="Z13" s="1050"/>
      <c r="AA13" s="1159"/>
      <c r="AB13" s="533"/>
      <c r="AC13" s="525"/>
      <c r="AD13" s="525">
        <f>G20</f>
        <v>3</v>
      </c>
      <c r="AE13" s="526" t="s">
        <v>23</v>
      </c>
      <c r="AH13" s="10">
        <v>2</v>
      </c>
    </row>
    <row r="14" spans="1:31" s="10" customFormat="1" ht="18.75">
      <c r="A14" s="736" t="s">
        <v>115</v>
      </c>
      <c r="B14" s="966" t="s">
        <v>199</v>
      </c>
      <c r="C14" s="1063">
        <v>3</v>
      </c>
      <c r="D14" s="654"/>
      <c r="E14" s="654"/>
      <c r="F14" s="892"/>
      <c r="G14" s="1070">
        <v>4.5</v>
      </c>
      <c r="H14" s="739">
        <f t="shared" si="0"/>
        <v>135</v>
      </c>
      <c r="I14" s="746">
        <f t="shared" si="1"/>
        <v>4</v>
      </c>
      <c r="J14" s="747">
        <v>4</v>
      </c>
      <c r="K14" s="747"/>
      <c r="L14" s="747"/>
      <c r="M14" s="742">
        <f t="shared" si="2"/>
        <v>131</v>
      </c>
      <c r="N14" s="744"/>
      <c r="O14" s="1631"/>
      <c r="P14" s="1632"/>
      <c r="Q14" s="743" t="s">
        <v>120</v>
      </c>
      <c r="R14" s="1631"/>
      <c r="S14" s="1634"/>
      <c r="T14" s="744"/>
      <c r="U14" s="1631"/>
      <c r="V14" s="1632"/>
      <c r="W14" s="744"/>
      <c r="X14" s="1631"/>
      <c r="Y14" s="1632"/>
      <c r="Z14" s="1050"/>
      <c r="AA14" s="1159"/>
      <c r="AB14" s="533"/>
      <c r="AC14" s="525"/>
      <c r="AD14" s="525">
        <f>G18+G19+G21</f>
        <v>9</v>
      </c>
      <c r="AE14" s="526" t="s">
        <v>24</v>
      </c>
    </row>
    <row r="15" spans="1:31" s="10" customFormat="1" ht="18.75">
      <c r="A15" s="736" t="s">
        <v>116</v>
      </c>
      <c r="B15" s="966" t="s">
        <v>56</v>
      </c>
      <c r="C15" s="1063"/>
      <c r="D15" s="654">
        <v>3</v>
      </c>
      <c r="E15" s="654"/>
      <c r="F15" s="892"/>
      <c r="G15" s="1070">
        <v>3</v>
      </c>
      <c r="H15" s="739">
        <f t="shared" si="0"/>
        <v>90</v>
      </c>
      <c r="I15" s="746">
        <f t="shared" si="1"/>
        <v>4</v>
      </c>
      <c r="J15" s="747">
        <v>4</v>
      </c>
      <c r="K15" s="747"/>
      <c r="L15" s="747"/>
      <c r="M15" s="742">
        <f t="shared" si="2"/>
        <v>86</v>
      </c>
      <c r="N15" s="744"/>
      <c r="O15" s="1631"/>
      <c r="P15" s="1632"/>
      <c r="Q15" s="743" t="s">
        <v>120</v>
      </c>
      <c r="R15" s="1631"/>
      <c r="S15" s="1634"/>
      <c r="T15" s="744"/>
      <c r="U15" s="1631"/>
      <c r="V15" s="1632"/>
      <c r="W15" s="744"/>
      <c r="X15" s="1631"/>
      <c r="Y15" s="1632"/>
      <c r="Z15" s="1050"/>
      <c r="AA15" s="1159"/>
      <c r="AB15" s="533"/>
      <c r="AC15" s="525"/>
      <c r="AD15" s="525">
        <f>SUM(AD11:AD14)</f>
        <v>33.5</v>
      </c>
      <c r="AE15" s="526"/>
    </row>
    <row r="16" spans="1:31" s="631" customFormat="1" ht="15.75" customHeight="1">
      <c r="A16" s="736" t="s">
        <v>117</v>
      </c>
      <c r="B16" s="966" t="s">
        <v>37</v>
      </c>
      <c r="C16" s="1063">
        <v>4</v>
      </c>
      <c r="D16" s="654"/>
      <c r="E16" s="654"/>
      <c r="F16" s="892"/>
      <c r="G16" s="1070">
        <v>3</v>
      </c>
      <c r="H16" s="739">
        <f t="shared" si="0"/>
        <v>90</v>
      </c>
      <c r="I16" s="746">
        <f t="shared" si="1"/>
        <v>4</v>
      </c>
      <c r="J16" s="747">
        <v>4</v>
      </c>
      <c r="K16" s="747"/>
      <c r="L16" s="747"/>
      <c r="M16" s="742">
        <f t="shared" si="2"/>
        <v>86</v>
      </c>
      <c r="N16" s="744"/>
      <c r="O16" s="1631"/>
      <c r="P16" s="1632"/>
      <c r="Q16" s="743"/>
      <c r="R16" s="1631" t="s">
        <v>120</v>
      </c>
      <c r="S16" s="1634"/>
      <c r="T16" s="744"/>
      <c r="U16" s="1631"/>
      <c r="V16" s="1632"/>
      <c r="W16" s="744"/>
      <c r="X16" s="1631"/>
      <c r="Y16" s="1632"/>
      <c r="Z16" s="1050"/>
      <c r="AA16" s="1159"/>
      <c r="AB16" s="628"/>
      <c r="AC16" s="629"/>
      <c r="AD16" s="629"/>
      <c r="AE16" s="630"/>
    </row>
    <row r="17" spans="1:31" s="10" customFormat="1" ht="18.75">
      <c r="A17" s="749" t="s">
        <v>118</v>
      </c>
      <c r="B17" s="1058" t="s">
        <v>44</v>
      </c>
      <c r="C17" s="1064">
        <v>3</v>
      </c>
      <c r="D17" s="750"/>
      <c r="E17" s="750"/>
      <c r="F17" s="887"/>
      <c r="G17" s="1071">
        <v>4.5</v>
      </c>
      <c r="H17" s="752">
        <f t="shared" si="0"/>
        <v>135</v>
      </c>
      <c r="I17" s="753">
        <f t="shared" si="1"/>
        <v>4</v>
      </c>
      <c r="J17" s="754">
        <v>4</v>
      </c>
      <c r="K17" s="754"/>
      <c r="L17" s="754"/>
      <c r="M17" s="755">
        <f t="shared" si="2"/>
        <v>131</v>
      </c>
      <c r="N17" s="757"/>
      <c r="O17" s="1637"/>
      <c r="P17" s="1638"/>
      <c r="Q17" s="756" t="s">
        <v>120</v>
      </c>
      <c r="R17" s="1639"/>
      <c r="S17" s="1637"/>
      <c r="T17" s="757"/>
      <c r="U17" s="1637"/>
      <c r="V17" s="1638"/>
      <c r="W17" s="757"/>
      <c r="X17" s="1637"/>
      <c r="Y17" s="1638"/>
      <c r="Z17" s="1051"/>
      <c r="AA17" s="1159"/>
      <c r="AB17" s="533"/>
      <c r="AC17" s="525"/>
      <c r="AD17" s="525"/>
      <c r="AE17" s="526"/>
    </row>
    <row r="18" spans="1:31" s="10" customFormat="1" ht="18.75">
      <c r="A18" s="749" t="s">
        <v>236</v>
      </c>
      <c r="B18" s="966" t="s">
        <v>237</v>
      </c>
      <c r="C18" s="1063"/>
      <c r="D18" s="654">
        <v>8</v>
      </c>
      <c r="E18" s="654"/>
      <c r="F18" s="892"/>
      <c r="G18" s="1070">
        <v>3</v>
      </c>
      <c r="H18" s="1074">
        <f t="shared" si="0"/>
        <v>90</v>
      </c>
      <c r="I18" s="781">
        <v>4</v>
      </c>
      <c r="J18" s="747">
        <v>4</v>
      </c>
      <c r="K18" s="747"/>
      <c r="L18" s="747"/>
      <c r="M18" s="742">
        <f t="shared" si="2"/>
        <v>86</v>
      </c>
      <c r="N18" s="744"/>
      <c r="O18" s="1637"/>
      <c r="P18" s="1638"/>
      <c r="Q18" s="743"/>
      <c r="R18" s="1639"/>
      <c r="S18" s="1637"/>
      <c r="T18" s="744"/>
      <c r="U18" s="1637"/>
      <c r="V18" s="1638"/>
      <c r="W18" s="744"/>
      <c r="X18" s="1637" t="s">
        <v>120</v>
      </c>
      <c r="Y18" s="1638"/>
      <c r="Z18" s="1050"/>
      <c r="AA18" s="1159"/>
      <c r="AB18" s="533"/>
      <c r="AC18" s="525"/>
      <c r="AD18" s="525"/>
      <c r="AE18" s="526"/>
    </row>
    <row r="19" spans="1:31" s="10" customFormat="1" ht="18.75">
      <c r="A19" s="749" t="s">
        <v>238</v>
      </c>
      <c r="B19" s="966" t="s">
        <v>239</v>
      </c>
      <c r="C19" s="1063"/>
      <c r="D19" s="654">
        <v>7</v>
      </c>
      <c r="E19" s="654"/>
      <c r="F19" s="892"/>
      <c r="G19" s="1070">
        <v>3</v>
      </c>
      <c r="H19" s="1074">
        <f>G19*30</f>
        <v>90</v>
      </c>
      <c r="I19" s="781">
        <v>4</v>
      </c>
      <c r="J19" s="747">
        <v>4</v>
      </c>
      <c r="K19" s="747"/>
      <c r="L19" s="747"/>
      <c r="M19" s="742">
        <f>H19-I19</f>
        <v>86</v>
      </c>
      <c r="N19" s="744"/>
      <c r="O19" s="1637"/>
      <c r="P19" s="1638"/>
      <c r="Q19" s="743"/>
      <c r="R19" s="1639"/>
      <c r="S19" s="1637"/>
      <c r="T19" s="744"/>
      <c r="U19" s="1637"/>
      <c r="V19" s="1638"/>
      <c r="W19" s="744" t="s">
        <v>120</v>
      </c>
      <c r="X19" s="1637"/>
      <c r="Y19" s="1638"/>
      <c r="Z19" s="1050"/>
      <c r="AA19" s="1159"/>
      <c r="AB19" s="533"/>
      <c r="AC19" s="525"/>
      <c r="AD19" s="525"/>
      <c r="AE19" s="526"/>
    </row>
    <row r="20" spans="1:31" s="10" customFormat="1" ht="18.75">
      <c r="A20" s="736" t="s">
        <v>240</v>
      </c>
      <c r="B20" s="966" t="s">
        <v>241</v>
      </c>
      <c r="C20" s="1063"/>
      <c r="D20" s="654">
        <v>5</v>
      </c>
      <c r="E20" s="654"/>
      <c r="F20" s="892"/>
      <c r="G20" s="1070">
        <v>3</v>
      </c>
      <c r="H20" s="1074">
        <f>G20*30</f>
        <v>90</v>
      </c>
      <c r="I20" s="781">
        <v>4</v>
      </c>
      <c r="J20" s="747">
        <v>4</v>
      </c>
      <c r="K20" s="747"/>
      <c r="L20" s="747"/>
      <c r="M20" s="742">
        <f>H20-I20</f>
        <v>86</v>
      </c>
      <c r="N20" s="744"/>
      <c r="O20" s="1637"/>
      <c r="P20" s="1638"/>
      <c r="Q20" s="743"/>
      <c r="R20" s="1639"/>
      <c r="S20" s="1637"/>
      <c r="T20" s="744" t="s">
        <v>120</v>
      </c>
      <c r="U20" s="1637"/>
      <c r="V20" s="1638"/>
      <c r="W20" s="744"/>
      <c r="X20" s="1637"/>
      <c r="Y20" s="1638"/>
      <c r="Z20" s="1050"/>
      <c r="AA20" s="1159">
        <v>5</v>
      </c>
      <c r="AB20" s="533"/>
      <c r="AC20" s="525"/>
      <c r="AD20" s="525"/>
      <c r="AE20" s="526"/>
    </row>
    <row r="21" spans="1:31" s="10" customFormat="1" ht="19.5" thickBot="1">
      <c r="A21" s="785" t="s">
        <v>242</v>
      </c>
      <c r="B21" s="970" t="s">
        <v>243</v>
      </c>
      <c r="C21" s="1065"/>
      <c r="D21" s="787">
        <v>7</v>
      </c>
      <c r="E21" s="787"/>
      <c r="F21" s="1066"/>
      <c r="G21" s="1072">
        <v>3</v>
      </c>
      <c r="H21" s="1075">
        <f>G21*30</f>
        <v>90</v>
      </c>
      <c r="I21" s="790">
        <v>4</v>
      </c>
      <c r="J21" s="999">
        <v>4</v>
      </c>
      <c r="K21" s="999"/>
      <c r="L21" s="999"/>
      <c r="M21" s="1076">
        <f>H21-I21</f>
        <v>86</v>
      </c>
      <c r="N21" s="1077"/>
      <c r="O21" s="1684"/>
      <c r="P21" s="1685"/>
      <c r="Q21" s="1073"/>
      <c r="R21" s="1684"/>
      <c r="S21" s="1686"/>
      <c r="T21" s="1077"/>
      <c r="U21" s="1684"/>
      <c r="V21" s="1685"/>
      <c r="W21" s="1077" t="s">
        <v>120</v>
      </c>
      <c r="X21" s="1684"/>
      <c r="Y21" s="1685"/>
      <c r="Z21" s="1078"/>
      <c r="AA21" s="1159"/>
      <c r="AB21" s="533"/>
      <c r="AC21" s="525"/>
      <c r="AD21" s="525"/>
      <c r="AE21" s="526"/>
    </row>
    <row r="22" spans="1:31" s="10" customFormat="1" ht="19.5" customHeight="1" thickBot="1">
      <c r="A22" s="1576" t="s">
        <v>200</v>
      </c>
      <c r="B22" s="1577"/>
      <c r="C22" s="758"/>
      <c r="D22" s="759"/>
      <c r="E22" s="760"/>
      <c r="F22" s="761"/>
      <c r="G22" s="762">
        <f>SUM(G12:G21)</f>
        <v>33.5</v>
      </c>
      <c r="H22" s="762">
        <f>SUM(H12:H21)</f>
        <v>1005</v>
      </c>
      <c r="I22" s="762">
        <f>SUM(I12:I21)</f>
        <v>40</v>
      </c>
      <c r="J22" s="762">
        <f>SUM(J12:J21)</f>
        <v>40</v>
      </c>
      <c r="K22" s="763"/>
      <c r="L22" s="764"/>
      <c r="M22" s="1081">
        <f>SUM(M12:M21)</f>
        <v>965</v>
      </c>
      <c r="N22" s="890" t="s">
        <v>120</v>
      </c>
      <c r="O22" s="1635" t="s">
        <v>120</v>
      </c>
      <c r="P22" s="1636"/>
      <c r="Q22" s="1080" t="s">
        <v>244</v>
      </c>
      <c r="R22" s="1635" t="s">
        <v>120</v>
      </c>
      <c r="S22" s="1636"/>
      <c r="T22" s="1080" t="s">
        <v>120</v>
      </c>
      <c r="U22" s="1635">
        <f>V11+V14+V15+V17</f>
        <v>0</v>
      </c>
      <c r="V22" s="1636"/>
      <c r="W22" s="1080" t="s">
        <v>201</v>
      </c>
      <c r="X22" s="1635" t="s">
        <v>120</v>
      </c>
      <c r="Y22" s="1636"/>
      <c r="Z22" s="1046">
        <f>Z11+Z14+Z15+Z17</f>
        <v>0</v>
      </c>
      <c r="AA22" s="910"/>
      <c r="AB22" s="98"/>
      <c r="AC22" s="525"/>
      <c r="AD22" s="525"/>
      <c r="AE22" s="526"/>
    </row>
    <row r="23" spans="1:30" s="10" customFormat="1" ht="19.5" thickBot="1">
      <c r="A23" s="1563" t="s">
        <v>165</v>
      </c>
      <c r="B23" s="1564"/>
      <c r="C23" s="1564"/>
      <c r="D23" s="1564"/>
      <c r="E23" s="1564"/>
      <c r="F23" s="1564"/>
      <c r="G23" s="1564"/>
      <c r="H23" s="1564"/>
      <c r="I23" s="1564"/>
      <c r="J23" s="1564"/>
      <c r="K23" s="1564"/>
      <c r="L23" s="1564"/>
      <c r="M23" s="1564"/>
      <c r="N23" s="1565"/>
      <c r="O23" s="1565"/>
      <c r="P23" s="1565"/>
      <c r="Q23" s="1565"/>
      <c r="R23" s="1565"/>
      <c r="S23" s="1565"/>
      <c r="T23" s="1565"/>
      <c r="U23" s="1565"/>
      <c r="V23" s="1565"/>
      <c r="W23" s="1565"/>
      <c r="X23" s="1565"/>
      <c r="Y23" s="1565"/>
      <c r="Z23" s="1566"/>
      <c r="AA23" s="1160"/>
      <c r="AB23" s="534"/>
      <c r="AC23" s="52"/>
      <c r="AD23" s="52"/>
    </row>
    <row r="24" spans="1:30" s="10" customFormat="1" ht="19.5" thickBot="1">
      <c r="A24" s="435" t="s">
        <v>121</v>
      </c>
      <c r="B24" s="1094" t="s">
        <v>57</v>
      </c>
      <c r="C24" s="1098">
        <v>3</v>
      </c>
      <c r="D24" s="1095"/>
      <c r="E24" s="1095"/>
      <c r="F24" s="1096"/>
      <c r="G24" s="871">
        <v>7</v>
      </c>
      <c r="H24" s="1097">
        <f>G24*30</f>
        <v>210</v>
      </c>
      <c r="I24" s="1079">
        <v>12</v>
      </c>
      <c r="J24" s="1079">
        <v>8</v>
      </c>
      <c r="K24" s="1079"/>
      <c r="L24" s="1079">
        <v>4</v>
      </c>
      <c r="M24" s="1079">
        <f>H24-I24</f>
        <v>198</v>
      </c>
      <c r="N24" s="895"/>
      <c r="O24" s="1644"/>
      <c r="P24" s="1485"/>
      <c r="Q24" s="895" t="s">
        <v>244</v>
      </c>
      <c r="R24" s="1644"/>
      <c r="S24" s="1485"/>
      <c r="T24" s="1037"/>
      <c r="U24" s="1482"/>
      <c r="V24" s="1585"/>
      <c r="W24" s="1037"/>
      <c r="X24" s="1482"/>
      <c r="Y24" s="1585"/>
      <c r="Z24" s="1038"/>
      <c r="AA24" s="541"/>
      <c r="AB24" s="535"/>
      <c r="AC24" s="52"/>
      <c r="AD24" s="52"/>
    </row>
    <row r="25" spans="1:30" s="472" customFormat="1" ht="4.5" customHeight="1" hidden="1">
      <c r="A25" s="1082"/>
      <c r="B25" s="1057"/>
      <c r="C25" s="1099"/>
      <c r="D25" s="737"/>
      <c r="E25" s="1083"/>
      <c r="F25" s="1084"/>
      <c r="G25" s="979"/>
      <c r="H25" s="1085"/>
      <c r="I25" s="746"/>
      <c r="J25" s="737"/>
      <c r="K25" s="737"/>
      <c r="L25" s="737"/>
      <c r="M25" s="1084"/>
      <c r="N25" s="812"/>
      <c r="O25" s="1086"/>
      <c r="P25" s="1087"/>
      <c r="Q25" s="812"/>
      <c r="R25" s="1088"/>
      <c r="S25" s="1089"/>
      <c r="T25" s="1090"/>
      <c r="U25" s="1091"/>
      <c r="V25" s="1092"/>
      <c r="W25" s="1090"/>
      <c r="X25" s="1091"/>
      <c r="Y25" s="1092"/>
      <c r="Z25" s="1093"/>
      <c r="AA25" s="1161"/>
      <c r="AB25" s="536"/>
      <c r="AC25" s="471"/>
      <c r="AD25" s="471"/>
    </row>
    <row r="26" spans="1:30" s="472" customFormat="1" ht="3.75" customHeight="1" hidden="1" thickBot="1">
      <c r="A26" s="785"/>
      <c r="B26" s="786"/>
      <c r="C26" s="1100"/>
      <c r="D26" s="787"/>
      <c r="E26" s="791"/>
      <c r="F26" s="946"/>
      <c r="G26" s="799"/>
      <c r="H26" s="789"/>
      <c r="I26" s="790"/>
      <c r="J26" s="787"/>
      <c r="K26" s="787"/>
      <c r="L26" s="787"/>
      <c r="M26" s="946"/>
      <c r="N26" s="801"/>
      <c r="O26" s="947"/>
      <c r="P26" s="948"/>
      <c r="Q26" s="801"/>
      <c r="R26" s="949"/>
      <c r="S26" s="950"/>
      <c r="T26" s="951"/>
      <c r="U26" s="952"/>
      <c r="V26" s="953"/>
      <c r="W26" s="951"/>
      <c r="X26" s="952"/>
      <c r="Y26" s="953"/>
      <c r="Z26" s="954"/>
      <c r="AA26" s="1161"/>
      <c r="AB26" s="536"/>
      <c r="AC26" s="471"/>
      <c r="AD26" s="471"/>
    </row>
    <row r="27" spans="1:30" s="10" customFormat="1" ht="18.75">
      <c r="A27" s="766" t="s">
        <v>122</v>
      </c>
      <c r="B27" s="769" t="s">
        <v>58</v>
      </c>
      <c r="C27" s="1101"/>
      <c r="D27" s="771"/>
      <c r="E27" s="771"/>
      <c r="F27" s="772"/>
      <c r="G27" s="773">
        <f>SUM(G28:G29)</f>
        <v>8</v>
      </c>
      <c r="H27" s="774">
        <f aca="true" t="shared" si="3" ref="H27:M27">SUM(H28:H29)</f>
        <v>240</v>
      </c>
      <c r="I27" s="775">
        <f t="shared" si="3"/>
        <v>20</v>
      </c>
      <c r="J27" s="775">
        <f t="shared" si="3"/>
        <v>8</v>
      </c>
      <c r="K27" s="775">
        <f t="shared" si="3"/>
        <v>12</v>
      </c>
      <c r="L27" s="776"/>
      <c r="M27" s="777">
        <f t="shared" si="3"/>
        <v>220</v>
      </c>
      <c r="N27" s="812"/>
      <c r="O27" s="1490"/>
      <c r="P27" s="1491"/>
      <c r="Q27" s="812"/>
      <c r="R27" s="1490"/>
      <c r="S27" s="1491"/>
      <c r="T27" s="778"/>
      <c r="U27" s="1640"/>
      <c r="V27" s="1641"/>
      <c r="W27" s="778"/>
      <c r="X27" s="1640"/>
      <c r="Y27" s="1641"/>
      <c r="Z27" s="779"/>
      <c r="AA27" s="541"/>
      <c r="AB27" s="535"/>
      <c r="AC27" s="52"/>
      <c r="AD27" s="52"/>
    </row>
    <row r="28" spans="1:34" s="10" customFormat="1" ht="18.75">
      <c r="A28" s="736" t="s">
        <v>124</v>
      </c>
      <c r="B28" s="780" t="s">
        <v>58</v>
      </c>
      <c r="C28" s="1102"/>
      <c r="D28" s="654">
        <v>1</v>
      </c>
      <c r="E28" s="654"/>
      <c r="F28" s="745"/>
      <c r="G28" s="748">
        <v>4</v>
      </c>
      <c r="H28" s="767">
        <f>G28*30</f>
        <v>120</v>
      </c>
      <c r="I28" s="781">
        <f aca="true" t="shared" si="4" ref="I28:I34">SUM(J28:L28)</f>
        <v>8</v>
      </c>
      <c r="J28" s="782">
        <v>4</v>
      </c>
      <c r="K28" s="654">
        <v>4</v>
      </c>
      <c r="L28" s="654"/>
      <c r="M28" s="783">
        <f aca="true" t="shared" si="5" ref="M28:M39">H28-I28</f>
        <v>112</v>
      </c>
      <c r="N28" s="798" t="s">
        <v>201</v>
      </c>
      <c r="O28" s="1498"/>
      <c r="P28" s="1502"/>
      <c r="Q28" s="798"/>
      <c r="R28" s="1498"/>
      <c r="S28" s="1502"/>
      <c r="T28" s="94"/>
      <c r="U28" s="1480"/>
      <c r="V28" s="1481"/>
      <c r="W28" s="94"/>
      <c r="X28" s="1480"/>
      <c r="Y28" s="1481"/>
      <c r="Z28" s="784"/>
      <c r="AA28" s="541"/>
      <c r="AB28" s="535"/>
      <c r="AC28" s="52"/>
      <c r="AD28" s="527"/>
      <c r="AH28" s="10">
        <v>1</v>
      </c>
    </row>
    <row r="29" spans="1:34" s="10" customFormat="1" ht="19.5" thickBot="1">
      <c r="A29" s="785" t="s">
        <v>125</v>
      </c>
      <c r="B29" s="786" t="s">
        <v>58</v>
      </c>
      <c r="C29" s="1103">
        <v>2</v>
      </c>
      <c r="D29" s="787"/>
      <c r="E29" s="787"/>
      <c r="F29" s="788"/>
      <c r="G29" s="799">
        <v>4</v>
      </c>
      <c r="H29" s="789">
        <f>G29*30</f>
        <v>120</v>
      </c>
      <c r="I29" s="790">
        <f t="shared" si="4"/>
        <v>12</v>
      </c>
      <c r="J29" s="791">
        <v>4</v>
      </c>
      <c r="K29" s="787">
        <v>8</v>
      </c>
      <c r="L29" s="787"/>
      <c r="M29" s="792">
        <f t="shared" si="5"/>
        <v>108</v>
      </c>
      <c r="N29" s="801"/>
      <c r="O29" s="1503" t="s">
        <v>244</v>
      </c>
      <c r="P29" s="1504"/>
      <c r="Q29" s="801"/>
      <c r="R29" s="1503"/>
      <c r="S29" s="1504"/>
      <c r="T29" s="95"/>
      <c r="U29" s="1645"/>
      <c r="V29" s="1646"/>
      <c r="W29" s="95"/>
      <c r="X29" s="1645"/>
      <c r="Y29" s="1646"/>
      <c r="Z29" s="288"/>
      <c r="AA29" s="541"/>
      <c r="AB29" s="535"/>
      <c r="AC29" s="52"/>
      <c r="AD29" s="527">
        <f>G28+G29+G30+G32+G36+G37+G39</f>
        <v>37</v>
      </c>
      <c r="AE29" s="526" t="s">
        <v>21</v>
      </c>
      <c r="AH29" s="10">
        <v>2</v>
      </c>
    </row>
    <row r="30" spans="1:34" s="514" customFormat="1" ht="19.5" customHeight="1" thickBot="1">
      <c r="A30" s="857" t="s">
        <v>123</v>
      </c>
      <c r="B30" s="955" t="s">
        <v>48</v>
      </c>
      <c r="C30" s="1104">
        <v>1</v>
      </c>
      <c r="D30" s="956"/>
      <c r="E30" s="956"/>
      <c r="F30" s="957"/>
      <c r="G30" s="958">
        <v>4</v>
      </c>
      <c r="H30" s="959">
        <f>G30*30</f>
        <v>120</v>
      </c>
      <c r="I30" s="960">
        <v>8</v>
      </c>
      <c r="J30" s="961">
        <v>8</v>
      </c>
      <c r="K30" s="961"/>
      <c r="L30" s="961"/>
      <c r="M30" s="957">
        <f t="shared" si="5"/>
        <v>112</v>
      </c>
      <c r="N30" s="861" t="s">
        <v>201</v>
      </c>
      <c r="O30" s="1644"/>
      <c r="P30" s="1485"/>
      <c r="Q30" s="861"/>
      <c r="R30" s="1644"/>
      <c r="S30" s="1485"/>
      <c r="T30" s="962"/>
      <c r="U30" s="1482"/>
      <c r="V30" s="1585"/>
      <c r="W30" s="962"/>
      <c r="X30" s="1482"/>
      <c r="Y30" s="1585"/>
      <c r="Z30" s="963"/>
      <c r="AA30" s="541"/>
      <c r="AB30" s="537"/>
      <c r="AC30" s="513"/>
      <c r="AD30" s="528">
        <f>G24+G34+G38</f>
        <v>14</v>
      </c>
      <c r="AE30" s="526" t="s">
        <v>22</v>
      </c>
      <c r="AH30" s="514">
        <v>1</v>
      </c>
    </row>
    <row r="31" spans="1:30" s="10" customFormat="1" ht="18.75">
      <c r="A31" s="766" t="s">
        <v>126</v>
      </c>
      <c r="B31" s="769" t="s">
        <v>32</v>
      </c>
      <c r="C31" s="1101"/>
      <c r="D31" s="771"/>
      <c r="E31" s="771"/>
      <c r="F31" s="772"/>
      <c r="G31" s="773">
        <f>G32+G34</f>
        <v>6</v>
      </c>
      <c r="H31" s="774">
        <f>H32+H34</f>
        <v>180</v>
      </c>
      <c r="I31" s="775">
        <f>I32+I34</f>
        <v>16</v>
      </c>
      <c r="J31" s="775">
        <v>8</v>
      </c>
      <c r="K31" s="776"/>
      <c r="L31" s="775">
        <v>8</v>
      </c>
      <c r="M31" s="793">
        <f t="shared" si="5"/>
        <v>164</v>
      </c>
      <c r="N31" s="794"/>
      <c r="O31" s="1490"/>
      <c r="P31" s="1491"/>
      <c r="Q31" s="795"/>
      <c r="R31" s="1490"/>
      <c r="S31" s="1491"/>
      <c r="T31" s="768"/>
      <c r="U31" s="1640"/>
      <c r="V31" s="1641"/>
      <c r="W31" s="768"/>
      <c r="X31" s="1640"/>
      <c r="Y31" s="1641"/>
      <c r="Z31" s="287"/>
      <c r="AA31" s="541"/>
      <c r="AB31" s="535"/>
      <c r="AC31" s="52"/>
      <c r="AD31" s="527">
        <f>SUM(AD29:AD30)</f>
        <v>51</v>
      </c>
    </row>
    <row r="32" spans="1:34" s="10" customFormat="1" ht="18.75">
      <c r="A32" s="736" t="s">
        <v>167</v>
      </c>
      <c r="B32" s="780" t="s">
        <v>261</v>
      </c>
      <c r="C32" s="1264">
        <v>3</v>
      </c>
      <c r="D32" s="654"/>
      <c r="E32" s="654"/>
      <c r="F32" s="745"/>
      <c r="G32" s="748">
        <v>5</v>
      </c>
      <c r="H32" s="767">
        <f>G32*30</f>
        <v>150</v>
      </c>
      <c r="I32" s="781">
        <v>12</v>
      </c>
      <c r="J32" s="796" t="s">
        <v>201</v>
      </c>
      <c r="K32" s="654"/>
      <c r="L32" s="796" t="s">
        <v>120</v>
      </c>
      <c r="M32" s="783">
        <f>H32-I32</f>
        <v>138</v>
      </c>
      <c r="N32" s="797"/>
      <c r="O32" s="1498"/>
      <c r="P32" s="1502"/>
      <c r="Q32" s="1265" t="s">
        <v>244</v>
      </c>
      <c r="R32" s="1498"/>
      <c r="S32" s="1502"/>
      <c r="T32" s="94"/>
      <c r="U32" s="1480"/>
      <c r="V32" s="1481"/>
      <c r="W32" s="94"/>
      <c r="X32" s="1480"/>
      <c r="Y32" s="1481"/>
      <c r="Z32" s="784"/>
      <c r="AA32" s="541"/>
      <c r="AB32" s="535"/>
      <c r="AC32" s="52"/>
      <c r="AD32" s="527"/>
      <c r="AH32" s="10">
        <v>2</v>
      </c>
    </row>
    <row r="33" spans="1:30" s="10" customFormat="1" ht="18.75" hidden="1">
      <c r="A33" s="736"/>
      <c r="B33" s="780"/>
      <c r="C33" s="1102"/>
      <c r="D33" s="654"/>
      <c r="E33" s="654"/>
      <c r="F33" s="745"/>
      <c r="G33" s="748"/>
      <c r="H33" s="767"/>
      <c r="I33" s="781"/>
      <c r="J33" s="796"/>
      <c r="K33" s="654"/>
      <c r="L33" s="796"/>
      <c r="M33" s="783"/>
      <c r="N33" s="1045"/>
      <c r="O33" s="1498"/>
      <c r="P33" s="1502"/>
      <c r="Q33" s="798"/>
      <c r="R33" s="1498"/>
      <c r="S33" s="1502"/>
      <c r="T33" s="94"/>
      <c r="U33" s="1480"/>
      <c r="V33" s="1481"/>
      <c r="W33" s="94"/>
      <c r="X33" s="1480"/>
      <c r="Y33" s="1481"/>
      <c r="Z33" s="784"/>
      <c r="AA33" s="541"/>
      <c r="AB33" s="535"/>
      <c r="AC33" s="52"/>
      <c r="AD33" s="527"/>
    </row>
    <row r="34" spans="1:30" s="10" customFormat="1" ht="19.5" thickBot="1">
      <c r="A34" s="785" t="s">
        <v>168</v>
      </c>
      <c r="B34" s="786" t="s">
        <v>45</v>
      </c>
      <c r="C34" s="1103"/>
      <c r="D34" s="787"/>
      <c r="E34" s="787"/>
      <c r="F34" s="788">
        <v>3</v>
      </c>
      <c r="G34" s="799">
        <v>1</v>
      </c>
      <c r="H34" s="789">
        <f>G34*30</f>
        <v>30</v>
      </c>
      <c r="I34" s="790">
        <f t="shared" si="4"/>
        <v>4</v>
      </c>
      <c r="J34" s="791"/>
      <c r="K34" s="791"/>
      <c r="L34" s="791">
        <v>4</v>
      </c>
      <c r="M34" s="792">
        <f t="shared" si="5"/>
        <v>26</v>
      </c>
      <c r="N34" s="800"/>
      <c r="O34" s="1503"/>
      <c r="P34" s="1504"/>
      <c r="Q34" s="801" t="s">
        <v>120</v>
      </c>
      <c r="R34" s="1503"/>
      <c r="S34" s="1504"/>
      <c r="T34" s="95"/>
      <c r="U34" s="1645"/>
      <c r="V34" s="1646"/>
      <c r="W34" s="95"/>
      <c r="X34" s="1645"/>
      <c r="Y34" s="1646"/>
      <c r="Z34" s="288"/>
      <c r="AA34" s="541"/>
      <c r="AB34" s="535"/>
      <c r="AC34" s="52"/>
      <c r="AD34" s="527"/>
    </row>
    <row r="35" spans="1:30" s="10" customFormat="1" ht="18.75">
      <c r="A35" s="766" t="s">
        <v>127</v>
      </c>
      <c r="B35" s="769" t="s">
        <v>67</v>
      </c>
      <c r="C35" s="1101"/>
      <c r="D35" s="771"/>
      <c r="E35" s="771"/>
      <c r="F35" s="772"/>
      <c r="G35" s="773">
        <f>G36+G37</f>
        <v>14</v>
      </c>
      <c r="H35" s="774">
        <f>H36+H37</f>
        <v>420</v>
      </c>
      <c r="I35" s="775">
        <f>I36+I37</f>
        <v>32</v>
      </c>
      <c r="J35" s="775">
        <v>18</v>
      </c>
      <c r="K35" s="775"/>
      <c r="L35" s="775">
        <v>10</v>
      </c>
      <c r="M35" s="777">
        <f>M36+M37</f>
        <v>388</v>
      </c>
      <c r="N35" s="795"/>
      <c r="O35" s="1490"/>
      <c r="P35" s="1491"/>
      <c r="Q35" s="795"/>
      <c r="R35" s="1490"/>
      <c r="S35" s="1491"/>
      <c r="T35" s="768"/>
      <c r="U35" s="1640"/>
      <c r="V35" s="1641"/>
      <c r="W35" s="768"/>
      <c r="X35" s="1640"/>
      <c r="Y35" s="1641"/>
      <c r="Z35" s="287"/>
      <c r="AA35" s="541"/>
      <c r="AB35" s="535"/>
      <c r="AC35" s="52"/>
      <c r="AD35" s="527"/>
    </row>
    <row r="36" spans="1:34" s="10" customFormat="1" ht="18" customHeight="1">
      <c r="A36" s="736" t="s">
        <v>169</v>
      </c>
      <c r="B36" s="780" t="s">
        <v>59</v>
      </c>
      <c r="C36" s="1102">
        <v>1</v>
      </c>
      <c r="D36" s="654"/>
      <c r="E36" s="654"/>
      <c r="F36" s="745"/>
      <c r="G36" s="943">
        <v>7</v>
      </c>
      <c r="H36" s="767">
        <f>G36*30</f>
        <v>210</v>
      </c>
      <c r="I36" s="781">
        <v>16</v>
      </c>
      <c r="J36" s="796" t="s">
        <v>202</v>
      </c>
      <c r="K36" s="654"/>
      <c r="L36" s="796" t="s">
        <v>203</v>
      </c>
      <c r="M36" s="783">
        <f t="shared" si="5"/>
        <v>194</v>
      </c>
      <c r="N36" s="798" t="s">
        <v>206</v>
      </c>
      <c r="O36" s="1498"/>
      <c r="P36" s="1502"/>
      <c r="Q36" s="798"/>
      <c r="R36" s="1498"/>
      <c r="S36" s="1502"/>
      <c r="T36" s="94"/>
      <c r="U36" s="1480"/>
      <c r="V36" s="1481"/>
      <c r="W36" s="94"/>
      <c r="X36" s="1480"/>
      <c r="Y36" s="1481"/>
      <c r="Z36" s="784"/>
      <c r="AA36" s="541"/>
      <c r="AB36" s="535"/>
      <c r="AC36" s="52"/>
      <c r="AD36" s="527"/>
      <c r="AH36" s="10">
        <v>1</v>
      </c>
    </row>
    <row r="37" spans="1:34" s="10" customFormat="1" ht="19.5" thickBot="1">
      <c r="A37" s="785" t="s">
        <v>170</v>
      </c>
      <c r="B37" s="786" t="s">
        <v>60</v>
      </c>
      <c r="C37" s="1103">
        <v>2</v>
      </c>
      <c r="D37" s="787"/>
      <c r="E37" s="787"/>
      <c r="F37" s="788"/>
      <c r="G37" s="964">
        <v>7</v>
      </c>
      <c r="H37" s="789">
        <f>G37*30</f>
        <v>210</v>
      </c>
      <c r="I37" s="790">
        <v>16</v>
      </c>
      <c r="J37" s="802" t="s">
        <v>202</v>
      </c>
      <c r="K37" s="787"/>
      <c r="L37" s="802" t="s">
        <v>203</v>
      </c>
      <c r="M37" s="792">
        <f t="shared" si="5"/>
        <v>194</v>
      </c>
      <c r="N37" s="801"/>
      <c r="O37" s="1503" t="s">
        <v>206</v>
      </c>
      <c r="P37" s="1504"/>
      <c r="Q37" s="801"/>
      <c r="R37" s="1503"/>
      <c r="S37" s="1504"/>
      <c r="T37" s="95"/>
      <c r="U37" s="1645"/>
      <c r="V37" s="1646"/>
      <c r="W37" s="95"/>
      <c r="X37" s="1645"/>
      <c r="Y37" s="1646"/>
      <c r="Z37" s="288"/>
      <c r="AA37" s="541"/>
      <c r="AB37" s="535"/>
      <c r="AC37" s="52"/>
      <c r="AD37" s="527"/>
      <c r="AH37" s="10">
        <v>2</v>
      </c>
    </row>
    <row r="38" spans="1:30" s="10" customFormat="1" ht="18.75">
      <c r="A38" s="803" t="s">
        <v>128</v>
      </c>
      <c r="B38" s="804" t="s">
        <v>281</v>
      </c>
      <c r="C38" s="1266">
        <v>2</v>
      </c>
      <c r="D38" s="805"/>
      <c r="E38" s="805"/>
      <c r="F38" s="806"/>
      <c r="G38" s="807">
        <v>6</v>
      </c>
      <c r="H38" s="808">
        <f>G38*30</f>
        <v>180</v>
      </c>
      <c r="I38" s="809">
        <v>12</v>
      </c>
      <c r="J38" s="810" t="s">
        <v>201</v>
      </c>
      <c r="K38" s="805"/>
      <c r="L38" s="810" t="s">
        <v>120</v>
      </c>
      <c r="M38" s="811">
        <f t="shared" si="5"/>
        <v>168</v>
      </c>
      <c r="N38" s="812"/>
      <c r="O38" s="1655" t="s">
        <v>244</v>
      </c>
      <c r="P38" s="1656"/>
      <c r="Q38" s="812"/>
      <c r="R38" s="1490"/>
      <c r="S38" s="1491"/>
      <c r="T38" s="778"/>
      <c r="U38" s="1640"/>
      <c r="V38" s="1641"/>
      <c r="W38" s="778"/>
      <c r="X38" s="1640"/>
      <c r="Y38" s="1641"/>
      <c r="Z38" s="779"/>
      <c r="AA38" s="541"/>
      <c r="AB38" s="535"/>
      <c r="AC38" s="52"/>
      <c r="AD38" s="527"/>
    </row>
    <row r="39" spans="1:34" s="10" customFormat="1" ht="19.5" thickBot="1">
      <c r="A39" s="813" t="s">
        <v>129</v>
      </c>
      <c r="B39" s="814" t="s">
        <v>30</v>
      </c>
      <c r="C39" s="1102">
        <v>1</v>
      </c>
      <c r="D39" s="815"/>
      <c r="E39" s="815"/>
      <c r="F39" s="816"/>
      <c r="G39" s="817">
        <v>6</v>
      </c>
      <c r="H39" s="818">
        <f>G39*30</f>
        <v>180</v>
      </c>
      <c r="I39" s="765">
        <v>12</v>
      </c>
      <c r="J39" s="796" t="s">
        <v>201</v>
      </c>
      <c r="K39" s="815"/>
      <c r="L39" s="796" t="s">
        <v>120</v>
      </c>
      <c r="M39" s="819">
        <f t="shared" si="5"/>
        <v>168</v>
      </c>
      <c r="N39" s="801" t="s">
        <v>244</v>
      </c>
      <c r="O39" s="1647"/>
      <c r="P39" s="1648"/>
      <c r="Q39" s="801"/>
      <c r="R39" s="1647"/>
      <c r="S39" s="1648"/>
      <c r="T39" s="95"/>
      <c r="U39" s="1649"/>
      <c r="V39" s="1650"/>
      <c r="W39" s="95"/>
      <c r="X39" s="1649"/>
      <c r="Y39" s="1650"/>
      <c r="Z39" s="288"/>
      <c r="AA39" s="541"/>
      <c r="AB39" s="535"/>
      <c r="AC39" s="52"/>
      <c r="AD39" s="52"/>
      <c r="AE39" s="10">
        <v>20</v>
      </c>
      <c r="AF39" s="10">
        <v>0</v>
      </c>
      <c r="AH39" s="10">
        <v>1</v>
      </c>
    </row>
    <row r="40" spans="1:32" s="10" customFormat="1" ht="19.5" customHeight="1" thickBot="1">
      <c r="A40" s="1586" t="s">
        <v>205</v>
      </c>
      <c r="B40" s="1587"/>
      <c r="C40" s="820"/>
      <c r="D40" s="821"/>
      <c r="E40" s="821"/>
      <c r="F40" s="822"/>
      <c r="G40" s="823">
        <f>G24+G27+G30+G31+G35+G38+G39</f>
        <v>51</v>
      </c>
      <c r="H40" s="820">
        <f>H24+H27+H30+H31+H35+H38+H39</f>
        <v>1530</v>
      </c>
      <c r="I40" s="821">
        <f>I24+I27+I30+I31+I35+I38+I39</f>
        <v>112</v>
      </c>
      <c r="J40" s="821">
        <v>68</v>
      </c>
      <c r="K40" s="821">
        <v>12</v>
      </c>
      <c r="L40" s="821">
        <v>32</v>
      </c>
      <c r="M40" s="820">
        <f>M24+M27+M30+M31+M35+M38+M39</f>
        <v>1418</v>
      </c>
      <c r="N40" s="434" t="s">
        <v>245</v>
      </c>
      <c r="O40" s="1651" t="s">
        <v>207</v>
      </c>
      <c r="P40" s="1652"/>
      <c r="Q40" s="434" t="s">
        <v>246</v>
      </c>
      <c r="R40" s="1651">
        <v>0</v>
      </c>
      <c r="S40" s="1652"/>
      <c r="T40" s="434">
        <v>0</v>
      </c>
      <c r="U40" s="1651">
        <v>0</v>
      </c>
      <c r="V40" s="1652"/>
      <c r="W40" s="434">
        <v>0</v>
      </c>
      <c r="X40" s="1651">
        <v>0</v>
      </c>
      <c r="Y40" s="1659"/>
      <c r="Z40" s="435">
        <v>0</v>
      </c>
      <c r="AA40" s="538"/>
      <c r="AB40" s="538"/>
      <c r="AC40" s="52"/>
      <c r="AD40" s="52"/>
      <c r="AE40" s="10">
        <v>12</v>
      </c>
      <c r="AF40" s="10">
        <v>4</v>
      </c>
    </row>
    <row r="41" spans="1:30" s="10" customFormat="1" ht="21.75" customHeight="1" thickBot="1">
      <c r="A41" s="1557" t="s">
        <v>166</v>
      </c>
      <c r="B41" s="1558"/>
      <c r="C41" s="1558"/>
      <c r="D41" s="1558"/>
      <c r="E41" s="1558"/>
      <c r="F41" s="1559"/>
      <c r="G41" s="1105">
        <f>G40+G22</f>
        <v>84.5</v>
      </c>
      <c r="H41" s="1106">
        <f aca="true" t="shared" si="6" ref="H41:M41">H40+H22</f>
        <v>2535</v>
      </c>
      <c r="I41" s="1106">
        <f t="shared" si="6"/>
        <v>152</v>
      </c>
      <c r="J41" s="1106">
        <f t="shared" si="6"/>
        <v>108</v>
      </c>
      <c r="K41" s="1106">
        <f t="shared" si="6"/>
        <v>12</v>
      </c>
      <c r="L41" s="1106">
        <f t="shared" si="6"/>
        <v>32</v>
      </c>
      <c r="M41" s="1106">
        <f t="shared" si="6"/>
        <v>2383</v>
      </c>
      <c r="N41" s="1107" t="s">
        <v>235</v>
      </c>
      <c r="O41" s="1653" t="s">
        <v>245</v>
      </c>
      <c r="P41" s="1654"/>
      <c r="Q41" s="1107" t="s">
        <v>247</v>
      </c>
      <c r="R41" s="1657" t="s">
        <v>120</v>
      </c>
      <c r="S41" s="1658"/>
      <c r="T41" s="1107" t="s">
        <v>120</v>
      </c>
      <c r="U41" s="1657">
        <f>V40+U22</f>
        <v>0</v>
      </c>
      <c r="V41" s="1658"/>
      <c r="W41" s="1107" t="s">
        <v>201</v>
      </c>
      <c r="X41" s="1657" t="s">
        <v>120</v>
      </c>
      <c r="Y41" s="1658"/>
      <c r="Z41" s="1108">
        <f>Z40+Z22</f>
        <v>0</v>
      </c>
      <c r="AA41" s="1162"/>
      <c r="AB41" s="538"/>
      <c r="AC41" s="52"/>
      <c r="AD41" s="52"/>
    </row>
    <row r="42" spans="1:30" s="10" customFormat="1" ht="24" customHeight="1" thickBot="1">
      <c r="A42" s="1573" t="s">
        <v>130</v>
      </c>
      <c r="B42" s="1574"/>
      <c r="C42" s="1574"/>
      <c r="D42" s="1574"/>
      <c r="E42" s="1574"/>
      <c r="F42" s="1574"/>
      <c r="G42" s="1574"/>
      <c r="H42" s="1574"/>
      <c r="I42" s="1574"/>
      <c r="J42" s="1574"/>
      <c r="K42" s="1574"/>
      <c r="L42" s="1574"/>
      <c r="M42" s="1574"/>
      <c r="N42" s="1574"/>
      <c r="O42" s="1574"/>
      <c r="P42" s="1574"/>
      <c r="Q42" s="1574"/>
      <c r="R42" s="1574"/>
      <c r="S42" s="1574"/>
      <c r="T42" s="1574"/>
      <c r="U42" s="1574"/>
      <c r="V42" s="1574"/>
      <c r="W42" s="1574"/>
      <c r="X42" s="1574"/>
      <c r="Y42" s="1574"/>
      <c r="Z42" s="1575"/>
      <c r="AA42" s="1163"/>
      <c r="AB42" s="539"/>
      <c r="AC42" s="52"/>
      <c r="AD42" s="52"/>
    </row>
    <row r="43" spans="1:32" s="10" customFormat="1" ht="18.75">
      <c r="A43" s="824" t="s">
        <v>131</v>
      </c>
      <c r="B43" s="1123" t="s">
        <v>39</v>
      </c>
      <c r="C43" s="825"/>
      <c r="D43" s="826"/>
      <c r="E43" s="826"/>
      <c r="F43" s="827"/>
      <c r="G43" s="965">
        <f>G44+G45</f>
        <v>6</v>
      </c>
      <c r="H43" s="770">
        <f aca="true" t="shared" si="7" ref="H43:M43">H44+H45</f>
        <v>180</v>
      </c>
      <c r="I43" s="771">
        <f t="shared" si="7"/>
        <v>16</v>
      </c>
      <c r="J43" s="771">
        <v>8</v>
      </c>
      <c r="K43" s="771"/>
      <c r="L43" s="771">
        <v>8</v>
      </c>
      <c r="M43" s="772">
        <f t="shared" si="7"/>
        <v>164</v>
      </c>
      <c r="N43" s="828"/>
      <c r="O43" s="1660"/>
      <c r="P43" s="1661"/>
      <c r="Q43" s="828"/>
      <c r="R43" s="1660"/>
      <c r="S43" s="1661"/>
      <c r="T43" s="829"/>
      <c r="U43" s="1660"/>
      <c r="V43" s="1661"/>
      <c r="W43" s="828"/>
      <c r="X43" s="1660"/>
      <c r="Y43" s="1661"/>
      <c r="Z43" s="830"/>
      <c r="AA43" s="1164"/>
      <c r="AB43" s="540"/>
      <c r="AC43" s="52"/>
      <c r="AD43" s="525"/>
      <c r="AF43" s="10" t="s">
        <v>253</v>
      </c>
    </row>
    <row r="44" spans="1:32" s="10" customFormat="1" ht="18.75">
      <c r="A44" s="130" t="s">
        <v>172</v>
      </c>
      <c r="B44" s="1124" t="s">
        <v>39</v>
      </c>
      <c r="C44" s="967">
        <v>5</v>
      </c>
      <c r="D44" s="968"/>
      <c r="E44" s="968"/>
      <c r="F44" s="831"/>
      <c r="G44" s="943">
        <v>5</v>
      </c>
      <c r="H44" s="944">
        <f>G44*30</f>
        <v>150</v>
      </c>
      <c r="I44" s="765">
        <v>12</v>
      </c>
      <c r="J44" s="796" t="s">
        <v>201</v>
      </c>
      <c r="K44" s="969"/>
      <c r="L44" s="796" t="s">
        <v>120</v>
      </c>
      <c r="M44" s="745">
        <f>H44-I44</f>
        <v>138</v>
      </c>
      <c r="N44" s="832"/>
      <c r="O44" s="1662"/>
      <c r="P44" s="1663"/>
      <c r="Q44" s="832"/>
      <c r="R44" s="1662"/>
      <c r="S44" s="1663"/>
      <c r="T44" s="833" t="s">
        <v>244</v>
      </c>
      <c r="U44" s="1662"/>
      <c r="V44" s="1663"/>
      <c r="W44" s="832"/>
      <c r="X44" s="1662"/>
      <c r="Y44" s="1663"/>
      <c r="Z44" s="834"/>
      <c r="AA44" s="1164" t="s">
        <v>274</v>
      </c>
      <c r="AB44" s="691">
        <v>3</v>
      </c>
      <c r="AC44" s="52"/>
      <c r="AD44" s="525">
        <f>G59</f>
        <v>2</v>
      </c>
      <c r="AE44" s="526" t="s">
        <v>21</v>
      </c>
      <c r="AF44" s="692">
        <f>SUMIF(AB$43:AB$73,1,G$43:G$73)</f>
        <v>0</v>
      </c>
    </row>
    <row r="45" spans="1:32" s="10" customFormat="1" ht="19.5" thickBot="1">
      <c r="A45" s="131" t="s">
        <v>173</v>
      </c>
      <c r="B45" s="1125" t="s">
        <v>47</v>
      </c>
      <c r="C45" s="971"/>
      <c r="D45" s="972"/>
      <c r="E45" s="973"/>
      <c r="F45" s="974">
        <v>6</v>
      </c>
      <c r="G45" s="964">
        <v>1</v>
      </c>
      <c r="H45" s="945">
        <f>G45*30</f>
        <v>30</v>
      </c>
      <c r="I45" s="787">
        <v>4</v>
      </c>
      <c r="J45" s="790"/>
      <c r="K45" s="787"/>
      <c r="L45" s="975">
        <v>4</v>
      </c>
      <c r="M45" s="788">
        <f>H45-I45</f>
        <v>26</v>
      </c>
      <c r="N45" s="835"/>
      <c r="O45" s="1664"/>
      <c r="P45" s="1665"/>
      <c r="Q45" s="835"/>
      <c r="R45" s="1664"/>
      <c r="S45" s="1665"/>
      <c r="T45" s="836"/>
      <c r="U45" s="1664" t="s">
        <v>120</v>
      </c>
      <c r="V45" s="1665"/>
      <c r="W45" s="835"/>
      <c r="X45" s="1664"/>
      <c r="Y45" s="1665"/>
      <c r="Z45" s="837"/>
      <c r="AA45" s="1164" t="s">
        <v>275</v>
      </c>
      <c r="AB45" s="691">
        <v>3</v>
      </c>
      <c r="AC45" s="52"/>
      <c r="AD45" s="525">
        <f>G49+G50+G68+G70+G73</f>
        <v>23</v>
      </c>
      <c r="AE45" s="526" t="s">
        <v>22</v>
      </c>
      <c r="AF45" s="692">
        <f>SUMIF(AB$43:AB$73,2,G$43:G$73)</f>
        <v>25</v>
      </c>
    </row>
    <row r="46" spans="1:32" s="10" customFormat="1" ht="18.75">
      <c r="A46" s="838" t="s">
        <v>132</v>
      </c>
      <c r="B46" s="1126" t="s">
        <v>68</v>
      </c>
      <c r="C46" s="977">
        <v>5</v>
      </c>
      <c r="D46" s="978"/>
      <c r="E46" s="810"/>
      <c r="F46" s="839"/>
      <c r="G46" s="979">
        <v>5</v>
      </c>
      <c r="H46" s="980">
        <f>G46*30</f>
        <v>150</v>
      </c>
      <c r="I46" s="765">
        <v>8</v>
      </c>
      <c r="J46" s="796" t="s">
        <v>201</v>
      </c>
      <c r="K46" s="815"/>
      <c r="L46" s="796"/>
      <c r="M46" s="738">
        <f>H46-I46</f>
        <v>142</v>
      </c>
      <c r="N46" s="840"/>
      <c r="O46" s="1660"/>
      <c r="P46" s="1661"/>
      <c r="Q46" s="840"/>
      <c r="R46" s="1660"/>
      <c r="S46" s="1661"/>
      <c r="T46" s="833" t="s">
        <v>201</v>
      </c>
      <c r="U46" s="1660"/>
      <c r="V46" s="1661"/>
      <c r="W46" s="840"/>
      <c r="X46" s="1660"/>
      <c r="Y46" s="1661"/>
      <c r="Z46" s="841"/>
      <c r="AA46" s="1164" t="s">
        <v>274</v>
      </c>
      <c r="AB46" s="691">
        <v>3</v>
      </c>
      <c r="AC46" s="52"/>
      <c r="AD46" s="525">
        <f>G44+G45+G46+G51+G52+G53+G54+G55+G69</f>
        <v>32.5</v>
      </c>
      <c r="AE46" s="526" t="s">
        <v>23</v>
      </c>
      <c r="AF46" s="692">
        <f>SUMIF(AB$43:AB$73,3,G$43:G$73)</f>
        <v>39.5</v>
      </c>
    </row>
    <row r="47" spans="1:32" s="10" customFormat="1" ht="21" customHeight="1" thickBot="1">
      <c r="A47" s="842" t="s">
        <v>133</v>
      </c>
      <c r="B47" s="1127" t="s">
        <v>61</v>
      </c>
      <c r="C47" s="981">
        <v>8</v>
      </c>
      <c r="D47" s="754"/>
      <c r="E47" s="982"/>
      <c r="F47" s="843"/>
      <c r="G47" s="983">
        <v>4</v>
      </c>
      <c r="H47" s="984">
        <f>G47*30</f>
        <v>120</v>
      </c>
      <c r="I47" s="750">
        <v>8</v>
      </c>
      <c r="J47" s="985" t="s">
        <v>119</v>
      </c>
      <c r="K47" s="750"/>
      <c r="L47" s="750" t="s">
        <v>204</v>
      </c>
      <c r="M47" s="751">
        <f>H47-I47</f>
        <v>112</v>
      </c>
      <c r="N47" s="844"/>
      <c r="O47" s="1664"/>
      <c r="P47" s="1665"/>
      <c r="Q47" s="844"/>
      <c r="R47" s="1664"/>
      <c r="S47" s="1665"/>
      <c r="T47" s="845"/>
      <c r="U47" s="1664"/>
      <c r="V47" s="1665"/>
      <c r="W47" s="844"/>
      <c r="X47" s="1666" t="s">
        <v>201</v>
      </c>
      <c r="Y47" s="1667"/>
      <c r="Z47" s="846"/>
      <c r="AA47" s="1164"/>
      <c r="AB47" s="691">
        <v>4</v>
      </c>
      <c r="AC47" s="52"/>
      <c r="AD47" s="525" t="e">
        <f>G47+G56+#REF!+G60+G61+G63+G64+G66+G67+G71+G72</f>
        <v>#REF!</v>
      </c>
      <c r="AE47" s="526" t="s">
        <v>24</v>
      </c>
      <c r="AF47" s="692">
        <f>SUMIF(AB$43:AB$73,4,G$43:G$73)</f>
        <v>44</v>
      </c>
    </row>
    <row r="48" spans="1:32" s="10" customFormat="1" ht="18.75">
      <c r="A48" s="824" t="s">
        <v>134</v>
      </c>
      <c r="B48" s="1128" t="s">
        <v>28</v>
      </c>
      <c r="C48" s="987"/>
      <c r="D48" s="988"/>
      <c r="E48" s="989"/>
      <c r="F48" s="847"/>
      <c r="G48" s="773">
        <f>G49+G50+G51</f>
        <v>12</v>
      </c>
      <c r="H48" s="865">
        <f aca="true" t="shared" si="8" ref="H48:M48">H49+H50+H51</f>
        <v>360</v>
      </c>
      <c r="I48" s="775">
        <f t="shared" si="8"/>
        <v>28</v>
      </c>
      <c r="J48" s="775">
        <v>16</v>
      </c>
      <c r="K48" s="775"/>
      <c r="L48" s="775">
        <v>12</v>
      </c>
      <c r="M48" s="990">
        <f t="shared" si="8"/>
        <v>332</v>
      </c>
      <c r="N48" s="795"/>
      <c r="O48" s="1490"/>
      <c r="P48" s="1491"/>
      <c r="Q48" s="795"/>
      <c r="R48" s="1490"/>
      <c r="S48" s="1491"/>
      <c r="T48" s="794"/>
      <c r="U48" s="1490"/>
      <c r="V48" s="1491"/>
      <c r="W48" s="795"/>
      <c r="X48" s="1490"/>
      <c r="Y48" s="1491"/>
      <c r="Z48" s="766"/>
      <c r="AA48" s="538"/>
      <c r="AB48" s="97"/>
      <c r="AC48" s="52"/>
      <c r="AD48" s="525"/>
      <c r="AF48" s="692">
        <f>SUM(AF44:AF47)</f>
        <v>108.5</v>
      </c>
    </row>
    <row r="49" spans="1:30" s="10" customFormat="1" ht="18.75">
      <c r="A49" s="130" t="s">
        <v>174</v>
      </c>
      <c r="B49" s="1124" t="s">
        <v>28</v>
      </c>
      <c r="C49" s="991"/>
      <c r="D49" s="992">
        <v>3</v>
      </c>
      <c r="E49" s="796"/>
      <c r="F49" s="848"/>
      <c r="G49" s="943">
        <v>5</v>
      </c>
      <c r="H49" s="944">
        <f aca="true" t="shared" si="9" ref="H49:H61">G49*30</f>
        <v>150</v>
      </c>
      <c r="I49" s="781">
        <v>12</v>
      </c>
      <c r="J49" s="796" t="s">
        <v>201</v>
      </c>
      <c r="K49" s="654"/>
      <c r="L49" s="796" t="s">
        <v>120</v>
      </c>
      <c r="M49" s="745">
        <f aca="true" t="shared" si="10" ref="M49:M61">H49-I49</f>
        <v>138</v>
      </c>
      <c r="N49" s="798"/>
      <c r="O49" s="1498"/>
      <c r="P49" s="1502"/>
      <c r="Q49" s="798" t="s">
        <v>244</v>
      </c>
      <c r="R49" s="1498"/>
      <c r="S49" s="1502"/>
      <c r="T49" s="797"/>
      <c r="U49" s="1498"/>
      <c r="V49" s="1502"/>
      <c r="W49" s="798"/>
      <c r="X49" s="1498"/>
      <c r="Y49" s="1502"/>
      <c r="Z49" s="849"/>
      <c r="AA49" s="538"/>
      <c r="AB49" s="531">
        <v>2</v>
      </c>
      <c r="AC49" s="52"/>
      <c r="AD49" s="525"/>
    </row>
    <row r="50" spans="1:33" s="10" customFormat="1" ht="18.75">
      <c r="A50" s="130" t="s">
        <v>175</v>
      </c>
      <c r="B50" s="1124" t="s">
        <v>28</v>
      </c>
      <c r="C50" s="991">
        <v>4</v>
      </c>
      <c r="D50" s="796"/>
      <c r="E50" s="796"/>
      <c r="F50" s="848"/>
      <c r="G50" s="993">
        <v>5</v>
      </c>
      <c r="H50" s="944">
        <f t="shared" si="9"/>
        <v>150</v>
      </c>
      <c r="I50" s="781">
        <v>12</v>
      </c>
      <c r="J50" s="796" t="s">
        <v>201</v>
      </c>
      <c r="K50" s="654"/>
      <c r="L50" s="796" t="s">
        <v>120</v>
      </c>
      <c r="M50" s="745">
        <f t="shared" si="10"/>
        <v>138</v>
      </c>
      <c r="N50" s="798"/>
      <c r="O50" s="1498"/>
      <c r="P50" s="1502"/>
      <c r="Q50" s="798"/>
      <c r="R50" s="1498" t="s">
        <v>244</v>
      </c>
      <c r="S50" s="1502"/>
      <c r="T50" s="797"/>
      <c r="U50" s="1498"/>
      <c r="V50" s="1502"/>
      <c r="W50" s="798"/>
      <c r="X50" s="1498"/>
      <c r="Y50" s="1502"/>
      <c r="Z50" s="849"/>
      <c r="AA50" s="538"/>
      <c r="AB50" s="531">
        <v>2</v>
      </c>
      <c r="AC50" s="52"/>
      <c r="AD50" s="525">
        <f>SUMIF(C43:C73,7,$G43:$G73)</f>
        <v>22</v>
      </c>
      <c r="AE50" s="525">
        <f>SUMIF(D43:D73,7,$G43:$G73)</f>
        <v>0</v>
      </c>
      <c r="AF50" s="525">
        <f>SUMIF(E43:E73,7,$G43:$G73)</f>
        <v>0</v>
      </c>
      <c r="AG50" s="525">
        <f>SUMIF(F43:F73,7,$G43:$G73)</f>
        <v>0</v>
      </c>
    </row>
    <row r="51" spans="1:33" s="10" customFormat="1" ht="18" customHeight="1" thickBot="1">
      <c r="A51" s="131" t="s">
        <v>176</v>
      </c>
      <c r="B51" s="1125" t="s">
        <v>46</v>
      </c>
      <c r="C51" s="971"/>
      <c r="D51" s="972"/>
      <c r="E51" s="973"/>
      <c r="F51" s="974">
        <v>5</v>
      </c>
      <c r="G51" s="964">
        <v>2</v>
      </c>
      <c r="H51" s="945">
        <f t="shared" si="9"/>
        <v>60</v>
      </c>
      <c r="I51" s="787">
        <v>4</v>
      </c>
      <c r="J51" s="790"/>
      <c r="K51" s="787"/>
      <c r="L51" s="1109">
        <v>4</v>
      </c>
      <c r="M51" s="788">
        <f t="shared" si="10"/>
        <v>56</v>
      </c>
      <c r="N51" s="801"/>
      <c r="O51" s="1503"/>
      <c r="P51" s="1504"/>
      <c r="Q51" s="801"/>
      <c r="R51" s="1503"/>
      <c r="S51" s="1504"/>
      <c r="T51" s="800" t="s">
        <v>120</v>
      </c>
      <c r="U51" s="1503"/>
      <c r="V51" s="1504"/>
      <c r="W51" s="801"/>
      <c r="X51" s="1503"/>
      <c r="Y51" s="1504"/>
      <c r="Z51" s="813"/>
      <c r="AA51" s="538" t="s">
        <v>274</v>
      </c>
      <c r="AB51" s="531">
        <v>3</v>
      </c>
      <c r="AC51" s="52"/>
      <c r="AD51" s="525">
        <f>SUMIF(C43:C73,8,$G43:$G73)</f>
        <v>19</v>
      </c>
      <c r="AE51" s="525">
        <f>SUMIF(D43:D73,8,$G43:$G73)</f>
        <v>0</v>
      </c>
      <c r="AF51" s="525">
        <f>SUMIF(E43:E73,8,$G43:$G73)</f>
        <v>0</v>
      </c>
      <c r="AG51" s="525">
        <f>SUMIF(F43:F73,8,$G43:$G73)</f>
        <v>3</v>
      </c>
    </row>
    <row r="52" spans="1:30" s="10" customFormat="1" ht="19.5" customHeight="1">
      <c r="A52" s="838" t="s">
        <v>135</v>
      </c>
      <c r="B52" s="1126" t="s">
        <v>69</v>
      </c>
      <c r="C52" s="977">
        <v>6</v>
      </c>
      <c r="D52" s="978"/>
      <c r="E52" s="810"/>
      <c r="F52" s="850"/>
      <c r="G52" s="979">
        <v>4.5</v>
      </c>
      <c r="H52" s="980">
        <f t="shared" si="9"/>
        <v>135</v>
      </c>
      <c r="I52" s="765">
        <v>8</v>
      </c>
      <c r="J52" s="856" t="s">
        <v>119</v>
      </c>
      <c r="K52" s="815"/>
      <c r="L52" s="856" t="s">
        <v>204</v>
      </c>
      <c r="M52" s="738">
        <f t="shared" si="10"/>
        <v>127</v>
      </c>
      <c r="N52" s="812"/>
      <c r="O52" s="1490"/>
      <c r="P52" s="1491"/>
      <c r="Q52" s="812"/>
      <c r="R52" s="1490"/>
      <c r="S52" s="1491"/>
      <c r="T52" s="795"/>
      <c r="U52" s="1490" t="s">
        <v>201</v>
      </c>
      <c r="V52" s="1491"/>
      <c r="W52" s="851"/>
      <c r="X52" s="1490"/>
      <c r="Y52" s="1668"/>
      <c r="Z52" s="766"/>
      <c r="AA52" s="538" t="s">
        <v>275</v>
      </c>
      <c r="AB52" s="531">
        <v>3</v>
      </c>
      <c r="AC52" s="52"/>
      <c r="AD52" s="525"/>
    </row>
    <row r="53" spans="1:30" s="10" customFormat="1" ht="18.75">
      <c r="A53" s="838" t="s">
        <v>136</v>
      </c>
      <c r="B53" s="1124" t="s">
        <v>34</v>
      </c>
      <c r="C53" s="991"/>
      <c r="D53" s="992">
        <v>6</v>
      </c>
      <c r="E53" s="796"/>
      <c r="F53" s="848"/>
      <c r="G53" s="748">
        <v>4.5</v>
      </c>
      <c r="H53" s="944">
        <f t="shared" si="9"/>
        <v>135</v>
      </c>
      <c r="I53" s="765">
        <v>10</v>
      </c>
      <c r="J53" s="796" t="s">
        <v>201</v>
      </c>
      <c r="K53" s="815"/>
      <c r="L53" s="796" t="s">
        <v>208</v>
      </c>
      <c r="M53" s="745">
        <f t="shared" si="10"/>
        <v>125</v>
      </c>
      <c r="N53" s="798"/>
      <c r="O53" s="1498"/>
      <c r="P53" s="1502"/>
      <c r="Q53" s="798"/>
      <c r="R53" s="1498"/>
      <c r="S53" s="1502"/>
      <c r="T53" s="798"/>
      <c r="U53" s="1498" t="s">
        <v>202</v>
      </c>
      <c r="V53" s="1502"/>
      <c r="W53" s="1047"/>
      <c r="X53" s="1498"/>
      <c r="Y53" s="1499"/>
      <c r="Z53" s="849"/>
      <c r="AA53" s="538" t="s">
        <v>275</v>
      </c>
      <c r="AB53" s="531">
        <v>3</v>
      </c>
      <c r="AC53" s="52"/>
      <c r="AD53" s="525"/>
    </row>
    <row r="54" spans="1:30" s="10" customFormat="1" ht="18.75">
      <c r="A54" s="838" t="s">
        <v>137</v>
      </c>
      <c r="B54" s="1124" t="s">
        <v>29</v>
      </c>
      <c r="C54" s="991">
        <v>6</v>
      </c>
      <c r="D54" s="796"/>
      <c r="E54" s="796"/>
      <c r="F54" s="848"/>
      <c r="G54" s="748">
        <v>4.5</v>
      </c>
      <c r="H54" s="944">
        <f t="shared" si="9"/>
        <v>135</v>
      </c>
      <c r="I54" s="765">
        <v>10</v>
      </c>
      <c r="J54" s="796" t="s">
        <v>201</v>
      </c>
      <c r="K54" s="815"/>
      <c r="L54" s="796" t="s">
        <v>208</v>
      </c>
      <c r="M54" s="745">
        <f t="shared" si="10"/>
        <v>125</v>
      </c>
      <c r="N54" s="798"/>
      <c r="O54" s="1498"/>
      <c r="P54" s="1502"/>
      <c r="Q54" s="798"/>
      <c r="R54" s="1498"/>
      <c r="S54" s="1502"/>
      <c r="T54" s="798"/>
      <c r="U54" s="1498" t="s">
        <v>202</v>
      </c>
      <c r="V54" s="1502"/>
      <c r="W54" s="1047"/>
      <c r="X54" s="1498"/>
      <c r="Y54" s="1499"/>
      <c r="Z54" s="849"/>
      <c r="AA54" s="538" t="s">
        <v>275</v>
      </c>
      <c r="AB54" s="531">
        <v>3</v>
      </c>
      <c r="AC54" s="52"/>
      <c r="AD54" s="525"/>
    </row>
    <row r="55" spans="1:30" s="10" customFormat="1" ht="18.75">
      <c r="A55" s="838" t="s">
        <v>138</v>
      </c>
      <c r="B55" s="1124" t="s">
        <v>70</v>
      </c>
      <c r="C55" s="991">
        <v>5</v>
      </c>
      <c r="D55" s="796"/>
      <c r="E55" s="796"/>
      <c r="F55" s="848"/>
      <c r="G55" s="748">
        <v>3</v>
      </c>
      <c r="H55" s="944">
        <f t="shared" si="9"/>
        <v>90</v>
      </c>
      <c r="I55" s="654">
        <v>4</v>
      </c>
      <c r="J55" s="796" t="s">
        <v>120</v>
      </c>
      <c r="K55" s="654"/>
      <c r="L55" s="654"/>
      <c r="M55" s="745">
        <f t="shared" si="10"/>
        <v>86</v>
      </c>
      <c r="N55" s="798"/>
      <c r="O55" s="1498"/>
      <c r="P55" s="1502"/>
      <c r="Q55" s="798"/>
      <c r="R55" s="1498"/>
      <c r="S55" s="1502"/>
      <c r="T55" s="1110" t="s">
        <v>120</v>
      </c>
      <c r="U55" s="1498"/>
      <c r="V55" s="1502"/>
      <c r="W55" s="1047"/>
      <c r="X55" s="1498"/>
      <c r="Y55" s="1499"/>
      <c r="Z55" s="849"/>
      <c r="AA55" s="538" t="s">
        <v>274</v>
      </c>
      <c r="AB55" s="531">
        <v>3</v>
      </c>
      <c r="AC55" s="52"/>
      <c r="AD55" s="525"/>
    </row>
    <row r="56" spans="1:30" s="10" customFormat="1" ht="18.75">
      <c r="A56" s="842" t="s">
        <v>139</v>
      </c>
      <c r="B56" s="1129" t="s">
        <v>263</v>
      </c>
      <c r="C56" s="981">
        <v>8</v>
      </c>
      <c r="D56" s="754"/>
      <c r="E56" s="994"/>
      <c r="F56" s="852"/>
      <c r="G56" s="983">
        <v>5</v>
      </c>
      <c r="H56" s="984">
        <f t="shared" si="9"/>
        <v>150</v>
      </c>
      <c r="I56" s="765">
        <v>12</v>
      </c>
      <c r="J56" s="796" t="s">
        <v>201</v>
      </c>
      <c r="K56" s="815"/>
      <c r="L56" s="796" t="s">
        <v>120</v>
      </c>
      <c r="M56" s="751">
        <f t="shared" si="10"/>
        <v>138</v>
      </c>
      <c r="N56" s="853"/>
      <c r="O56" s="1498"/>
      <c r="P56" s="1502"/>
      <c r="Q56" s="853"/>
      <c r="R56" s="1498"/>
      <c r="S56" s="1502"/>
      <c r="T56" s="853"/>
      <c r="U56" s="1669"/>
      <c r="V56" s="1670"/>
      <c r="W56" s="1047"/>
      <c r="X56" s="1669" t="s">
        <v>244</v>
      </c>
      <c r="Y56" s="1498"/>
      <c r="Z56" s="849"/>
      <c r="AA56" s="538"/>
      <c r="AB56" s="531">
        <v>4</v>
      </c>
      <c r="AC56" s="52"/>
      <c r="AD56" s="525"/>
    </row>
    <row r="57" spans="1:30" s="10" customFormat="1" ht="19.5" thickBot="1">
      <c r="A57" s="254" t="s">
        <v>140</v>
      </c>
      <c r="B57" s="1130" t="s">
        <v>268</v>
      </c>
      <c r="C57" s="981">
        <v>6</v>
      </c>
      <c r="D57" s="754"/>
      <c r="E57" s="994"/>
      <c r="F57" s="852"/>
      <c r="G57" s="983">
        <v>7</v>
      </c>
      <c r="H57" s="984">
        <f t="shared" si="9"/>
        <v>210</v>
      </c>
      <c r="I57" s="765">
        <v>12</v>
      </c>
      <c r="J57" s="796" t="s">
        <v>201</v>
      </c>
      <c r="K57" s="815"/>
      <c r="L57" s="796" t="s">
        <v>120</v>
      </c>
      <c r="M57" s="751">
        <f t="shared" si="10"/>
        <v>198</v>
      </c>
      <c r="N57" s="853"/>
      <c r="O57" s="854"/>
      <c r="P57" s="855"/>
      <c r="Q57" s="853"/>
      <c r="R57" s="854"/>
      <c r="S57" s="855"/>
      <c r="T57" s="801"/>
      <c r="U57" s="1496" t="s">
        <v>244</v>
      </c>
      <c r="V57" s="1497"/>
      <c r="W57" s="1047"/>
      <c r="X57" s="1498"/>
      <c r="Y57" s="1499"/>
      <c r="Z57" s="813"/>
      <c r="AA57" s="538" t="s">
        <v>275</v>
      </c>
      <c r="AB57" s="531">
        <v>3</v>
      </c>
      <c r="AC57" s="52"/>
      <c r="AD57" s="525"/>
    </row>
    <row r="58" spans="1:30" s="10" customFormat="1" ht="17.25" customHeight="1">
      <c r="A58" s="824" t="s">
        <v>141</v>
      </c>
      <c r="B58" s="1131" t="s">
        <v>171</v>
      </c>
      <c r="C58" s="995"/>
      <c r="D58" s="996"/>
      <c r="E58" s="997"/>
      <c r="F58" s="847"/>
      <c r="G58" s="965">
        <f>G59+G60</f>
        <v>4</v>
      </c>
      <c r="H58" s="770">
        <f aca="true" t="shared" si="11" ref="H58:M58">H59+H60</f>
        <v>120</v>
      </c>
      <c r="I58" s="771">
        <f t="shared" si="11"/>
        <v>8</v>
      </c>
      <c r="J58" s="771">
        <f t="shared" si="11"/>
        <v>8</v>
      </c>
      <c r="K58" s="771"/>
      <c r="L58" s="771"/>
      <c r="M58" s="772">
        <f t="shared" si="11"/>
        <v>112</v>
      </c>
      <c r="N58" s="795"/>
      <c r="O58" s="1490"/>
      <c r="P58" s="1491"/>
      <c r="Q58" s="794"/>
      <c r="R58" s="1490"/>
      <c r="S58" s="1491"/>
      <c r="T58" s="794"/>
      <c r="U58" s="1490"/>
      <c r="V58" s="1491"/>
      <c r="W58" s="795"/>
      <c r="X58" s="1490"/>
      <c r="Y58" s="1491"/>
      <c r="Z58" s="766"/>
      <c r="AA58" s="538"/>
      <c r="AB58" s="97"/>
      <c r="AC58" s="52"/>
      <c r="AD58" s="52"/>
    </row>
    <row r="59" spans="1:30" s="10" customFormat="1" ht="18.75">
      <c r="A59" s="130" t="s">
        <v>177</v>
      </c>
      <c r="B59" s="1132" t="s">
        <v>74</v>
      </c>
      <c r="C59" s="891"/>
      <c r="D59" s="998">
        <v>4</v>
      </c>
      <c r="E59" s="968"/>
      <c r="F59" s="831"/>
      <c r="G59" s="943">
        <v>2</v>
      </c>
      <c r="H59" s="944">
        <f>G59*30</f>
        <v>60</v>
      </c>
      <c r="I59" s="654">
        <v>4</v>
      </c>
      <c r="J59" s="781">
        <v>4</v>
      </c>
      <c r="K59" s="654"/>
      <c r="L59" s="654"/>
      <c r="M59" s="745">
        <f>H59-I59</f>
        <v>56</v>
      </c>
      <c r="N59" s="832"/>
      <c r="O59" s="1498"/>
      <c r="P59" s="1502"/>
      <c r="Q59" s="858"/>
      <c r="R59" s="1498" t="s">
        <v>120</v>
      </c>
      <c r="S59" s="1502"/>
      <c r="T59" s="797"/>
      <c r="U59" s="1498"/>
      <c r="V59" s="1502"/>
      <c r="W59" s="798"/>
      <c r="X59" s="1498"/>
      <c r="Y59" s="1502"/>
      <c r="Z59" s="849"/>
      <c r="AA59" s="538"/>
      <c r="AB59" s="531">
        <v>2</v>
      </c>
      <c r="AC59" s="52"/>
      <c r="AD59" s="52"/>
    </row>
    <row r="60" spans="1:30" s="10" customFormat="1" ht="19.5" thickBot="1">
      <c r="A60" s="131" t="s">
        <v>178</v>
      </c>
      <c r="B60" s="1133" t="s">
        <v>144</v>
      </c>
      <c r="C60" s="893">
        <v>8</v>
      </c>
      <c r="D60" s="999"/>
      <c r="E60" s="1000"/>
      <c r="F60" s="859"/>
      <c r="G60" s="1001">
        <v>2</v>
      </c>
      <c r="H60" s="945">
        <f t="shared" si="9"/>
        <v>60</v>
      </c>
      <c r="I60" s="787">
        <v>4</v>
      </c>
      <c r="J60" s="790">
        <v>4</v>
      </c>
      <c r="K60" s="787"/>
      <c r="L60" s="787"/>
      <c r="M60" s="788">
        <f t="shared" si="10"/>
        <v>56</v>
      </c>
      <c r="N60" s="801"/>
      <c r="O60" s="1503"/>
      <c r="P60" s="1504"/>
      <c r="Q60" s="800"/>
      <c r="R60" s="1503"/>
      <c r="S60" s="1504"/>
      <c r="T60" s="800"/>
      <c r="U60" s="1503"/>
      <c r="V60" s="1504"/>
      <c r="W60" s="801"/>
      <c r="X60" s="1503" t="s">
        <v>120</v>
      </c>
      <c r="Y60" s="1504"/>
      <c r="Z60" s="813"/>
      <c r="AA60" s="538"/>
      <c r="AB60" s="531">
        <v>4</v>
      </c>
      <c r="AC60" s="52"/>
      <c r="AD60" s="52"/>
    </row>
    <row r="61" spans="1:30" s="10" customFormat="1" ht="19.5" thickBot="1">
      <c r="A61" s="842" t="s">
        <v>142</v>
      </c>
      <c r="B61" s="1134" t="s">
        <v>51</v>
      </c>
      <c r="C61" s="1002">
        <v>8</v>
      </c>
      <c r="D61" s="1003"/>
      <c r="E61" s="1004"/>
      <c r="F61" s="860"/>
      <c r="G61" s="1005">
        <v>8</v>
      </c>
      <c r="H61" s="1006">
        <f t="shared" si="9"/>
        <v>240</v>
      </c>
      <c r="I61" s="765">
        <v>12</v>
      </c>
      <c r="J61" s="796" t="s">
        <v>201</v>
      </c>
      <c r="K61" s="815"/>
      <c r="L61" s="796" t="s">
        <v>120</v>
      </c>
      <c r="M61" s="1007">
        <f t="shared" si="10"/>
        <v>228</v>
      </c>
      <c r="N61" s="861"/>
      <c r="O61" s="1644"/>
      <c r="P61" s="1485"/>
      <c r="Q61" s="861"/>
      <c r="R61" s="1644"/>
      <c r="S61" s="1485"/>
      <c r="T61" s="862"/>
      <c r="U61" s="1644"/>
      <c r="V61" s="1485"/>
      <c r="W61" s="861"/>
      <c r="X61" s="1644" t="s">
        <v>244</v>
      </c>
      <c r="Y61" s="1485"/>
      <c r="Z61" s="857"/>
      <c r="AA61" s="538"/>
      <c r="AB61" s="531">
        <v>4</v>
      </c>
      <c r="AC61" s="52"/>
      <c r="AD61" s="52"/>
    </row>
    <row r="62" spans="1:30" s="10" customFormat="1" ht="18.75">
      <c r="A62" s="824" t="s">
        <v>143</v>
      </c>
      <c r="B62" s="1131" t="s">
        <v>53</v>
      </c>
      <c r="C62" s="863"/>
      <c r="D62" s="864"/>
      <c r="E62" s="864"/>
      <c r="F62" s="847"/>
      <c r="G62" s="773">
        <f>G63+G64</f>
        <v>8</v>
      </c>
      <c r="H62" s="865">
        <f aca="true" t="shared" si="12" ref="H62:M62">H63+H64</f>
        <v>240</v>
      </c>
      <c r="I62" s="775">
        <f t="shared" si="12"/>
        <v>16</v>
      </c>
      <c r="J62" s="775">
        <v>8</v>
      </c>
      <c r="K62" s="775"/>
      <c r="L62" s="775">
        <v>8</v>
      </c>
      <c r="M62" s="866">
        <f t="shared" si="12"/>
        <v>224</v>
      </c>
      <c r="N62" s="795"/>
      <c r="O62" s="1490"/>
      <c r="P62" s="1491"/>
      <c r="Q62" s="795"/>
      <c r="R62" s="1490"/>
      <c r="S62" s="1491"/>
      <c r="T62" s="794"/>
      <c r="U62" s="1490"/>
      <c r="V62" s="1491"/>
      <c r="W62" s="795"/>
      <c r="X62" s="1490"/>
      <c r="Y62" s="1491"/>
      <c r="Z62" s="766"/>
      <c r="AA62" s="538"/>
      <c r="AB62" s="97"/>
      <c r="AC62" s="52"/>
      <c r="AD62" s="52"/>
    </row>
    <row r="63" spans="1:30" s="10" customFormat="1" ht="18.75">
      <c r="A63" s="130" t="s">
        <v>179</v>
      </c>
      <c r="B63" s="1135" t="s">
        <v>53</v>
      </c>
      <c r="C63" s="891">
        <v>7</v>
      </c>
      <c r="D63" s="747"/>
      <c r="E63" s="1008"/>
      <c r="F63" s="848"/>
      <c r="G63" s="993">
        <v>6</v>
      </c>
      <c r="H63" s="944">
        <f>G63*30</f>
        <v>180</v>
      </c>
      <c r="I63" s="781">
        <v>12</v>
      </c>
      <c r="J63" s="796" t="s">
        <v>201</v>
      </c>
      <c r="K63" s="654"/>
      <c r="L63" s="796" t="s">
        <v>120</v>
      </c>
      <c r="M63" s="745">
        <f>H63-I63</f>
        <v>168</v>
      </c>
      <c r="N63" s="798"/>
      <c r="O63" s="1498"/>
      <c r="P63" s="1502"/>
      <c r="Q63" s="798"/>
      <c r="R63" s="1498"/>
      <c r="S63" s="1502"/>
      <c r="T63" s="797"/>
      <c r="U63" s="1498"/>
      <c r="V63" s="1502"/>
      <c r="W63" s="798" t="s">
        <v>244</v>
      </c>
      <c r="X63" s="1498"/>
      <c r="Y63" s="1502"/>
      <c r="Z63" s="849"/>
      <c r="AA63" s="538"/>
      <c r="AB63" s="531">
        <v>4</v>
      </c>
      <c r="AC63" s="52"/>
      <c r="AD63" s="52"/>
    </row>
    <row r="64" spans="1:30" s="10" customFormat="1" ht="20.25" customHeight="1" thickBot="1">
      <c r="A64" s="131" t="s">
        <v>180</v>
      </c>
      <c r="B64" s="1133" t="s">
        <v>55</v>
      </c>
      <c r="C64" s="893"/>
      <c r="D64" s="999"/>
      <c r="E64" s="1009"/>
      <c r="F64" s="1010">
        <v>8</v>
      </c>
      <c r="G64" s="1001">
        <v>2</v>
      </c>
      <c r="H64" s="945">
        <f>G64*30</f>
        <v>60</v>
      </c>
      <c r="I64" s="999">
        <v>4</v>
      </c>
      <c r="J64" s="790"/>
      <c r="K64" s="999"/>
      <c r="L64" s="1011" t="s">
        <v>209</v>
      </c>
      <c r="M64" s="788">
        <f>H64-I64</f>
        <v>56</v>
      </c>
      <c r="N64" s="801"/>
      <c r="O64" s="1503"/>
      <c r="P64" s="1504"/>
      <c r="Q64" s="801"/>
      <c r="R64" s="1503"/>
      <c r="S64" s="1504"/>
      <c r="T64" s="800"/>
      <c r="U64" s="1503"/>
      <c r="V64" s="1504"/>
      <c r="W64" s="801"/>
      <c r="X64" s="1503" t="s">
        <v>120</v>
      </c>
      <c r="Y64" s="1504"/>
      <c r="Z64" s="813"/>
      <c r="AA64" s="538"/>
      <c r="AB64" s="531">
        <v>4</v>
      </c>
      <c r="AC64" s="52"/>
      <c r="AD64" s="52"/>
    </row>
    <row r="65" spans="1:30" s="10" customFormat="1" ht="18.75">
      <c r="A65" s="824" t="s">
        <v>145</v>
      </c>
      <c r="B65" s="1131" t="s">
        <v>36</v>
      </c>
      <c r="C65" s="863"/>
      <c r="D65" s="864"/>
      <c r="E65" s="864"/>
      <c r="F65" s="847"/>
      <c r="G65" s="773">
        <f>G66+G67</f>
        <v>7.5</v>
      </c>
      <c r="H65" s="865">
        <f aca="true" t="shared" si="13" ref="H65:M65">H66+H67</f>
        <v>225</v>
      </c>
      <c r="I65" s="775">
        <f t="shared" si="13"/>
        <v>16</v>
      </c>
      <c r="J65" s="775">
        <v>8</v>
      </c>
      <c r="K65" s="775"/>
      <c r="L65" s="775">
        <v>8</v>
      </c>
      <c r="M65" s="866">
        <f t="shared" si="13"/>
        <v>209</v>
      </c>
      <c r="N65" s="795"/>
      <c r="O65" s="1490"/>
      <c r="P65" s="1491"/>
      <c r="Q65" s="795"/>
      <c r="R65" s="1490"/>
      <c r="S65" s="1491"/>
      <c r="T65" s="794"/>
      <c r="U65" s="1490"/>
      <c r="V65" s="1491"/>
      <c r="W65" s="795"/>
      <c r="X65" s="1490"/>
      <c r="Y65" s="1491"/>
      <c r="Z65" s="766"/>
      <c r="AA65" s="538"/>
      <c r="AB65" s="97"/>
      <c r="AC65" s="52"/>
      <c r="AD65" s="52"/>
    </row>
    <row r="66" spans="1:30" s="10" customFormat="1" ht="18.75">
      <c r="A66" s="130" t="s">
        <v>148</v>
      </c>
      <c r="B66" s="1135" t="s">
        <v>36</v>
      </c>
      <c r="C66" s="891">
        <v>7</v>
      </c>
      <c r="D66" s="747"/>
      <c r="E66" s="1008"/>
      <c r="F66" s="1012"/>
      <c r="G66" s="993">
        <v>6.5</v>
      </c>
      <c r="H66" s="944">
        <f aca="true" t="shared" si="14" ref="H66:H73">G66*30</f>
        <v>195</v>
      </c>
      <c r="I66" s="781">
        <v>12</v>
      </c>
      <c r="J66" s="796" t="s">
        <v>201</v>
      </c>
      <c r="K66" s="654"/>
      <c r="L66" s="796" t="s">
        <v>120</v>
      </c>
      <c r="M66" s="745">
        <f aca="true" t="shared" si="15" ref="M66:M73">H66-I66</f>
        <v>183</v>
      </c>
      <c r="N66" s="798"/>
      <c r="O66" s="1498"/>
      <c r="P66" s="1502"/>
      <c r="Q66" s="798"/>
      <c r="R66" s="1498"/>
      <c r="S66" s="1502"/>
      <c r="T66" s="797"/>
      <c r="U66" s="1498"/>
      <c r="V66" s="1502"/>
      <c r="W66" s="798" t="s">
        <v>244</v>
      </c>
      <c r="X66" s="1498"/>
      <c r="Y66" s="1502"/>
      <c r="Z66" s="849"/>
      <c r="AA66" s="538"/>
      <c r="AB66" s="531">
        <v>4</v>
      </c>
      <c r="AC66" s="52"/>
      <c r="AD66" s="52"/>
    </row>
    <row r="67" spans="1:30" s="10" customFormat="1" ht="19.5" thickBot="1">
      <c r="A67" s="131" t="s">
        <v>149</v>
      </c>
      <c r="B67" s="1133" t="s">
        <v>62</v>
      </c>
      <c r="C67" s="893"/>
      <c r="D67" s="999"/>
      <c r="E67" s="1009"/>
      <c r="F67" s="1010">
        <v>8</v>
      </c>
      <c r="G67" s="1001">
        <v>1</v>
      </c>
      <c r="H67" s="945">
        <f t="shared" si="14"/>
        <v>30</v>
      </c>
      <c r="I67" s="999">
        <v>4</v>
      </c>
      <c r="J67" s="790"/>
      <c r="K67" s="999"/>
      <c r="L67" s="1011" t="s">
        <v>209</v>
      </c>
      <c r="M67" s="788">
        <f t="shared" si="15"/>
        <v>26</v>
      </c>
      <c r="N67" s="801"/>
      <c r="O67" s="1503"/>
      <c r="P67" s="1504"/>
      <c r="Q67" s="801"/>
      <c r="R67" s="1503"/>
      <c r="S67" s="1504"/>
      <c r="T67" s="800"/>
      <c r="U67" s="1503"/>
      <c r="V67" s="1504"/>
      <c r="W67" s="801"/>
      <c r="X67" s="1503" t="s">
        <v>120</v>
      </c>
      <c r="Y67" s="1504"/>
      <c r="Z67" s="813"/>
      <c r="AA67" s="538"/>
      <c r="AB67" s="531">
        <v>4</v>
      </c>
      <c r="AC67" s="52"/>
      <c r="AD67" s="52"/>
    </row>
    <row r="68" spans="1:30" s="10" customFormat="1" ht="18.75">
      <c r="A68" s="824" t="s">
        <v>146</v>
      </c>
      <c r="B68" s="1128" t="s">
        <v>50</v>
      </c>
      <c r="C68" s="1013"/>
      <c r="D68" s="1014">
        <v>3</v>
      </c>
      <c r="E68" s="1015"/>
      <c r="F68" s="847"/>
      <c r="G68" s="1016">
        <v>3</v>
      </c>
      <c r="H68" s="1017">
        <f t="shared" si="14"/>
        <v>90</v>
      </c>
      <c r="I68" s="996">
        <v>4</v>
      </c>
      <c r="J68" s="1018">
        <v>4</v>
      </c>
      <c r="K68" s="996"/>
      <c r="L68" s="996"/>
      <c r="M68" s="730">
        <f t="shared" si="15"/>
        <v>86</v>
      </c>
      <c r="N68" s="795"/>
      <c r="O68" s="1490"/>
      <c r="P68" s="1491"/>
      <c r="Q68" s="795" t="s">
        <v>120</v>
      </c>
      <c r="R68" s="1490"/>
      <c r="S68" s="1491"/>
      <c r="T68" s="794"/>
      <c r="U68" s="1490"/>
      <c r="V68" s="1491"/>
      <c r="W68" s="795"/>
      <c r="X68" s="1490"/>
      <c r="Y68" s="1491"/>
      <c r="Z68" s="766"/>
      <c r="AA68" s="538"/>
      <c r="AB68" s="531">
        <v>2</v>
      </c>
      <c r="AC68" s="52"/>
      <c r="AD68" s="52"/>
    </row>
    <row r="69" spans="1:30" s="10" customFormat="1" ht="18.75">
      <c r="A69" s="838" t="s">
        <v>147</v>
      </c>
      <c r="B69" s="1124" t="s">
        <v>63</v>
      </c>
      <c r="C69" s="991"/>
      <c r="D69" s="992">
        <v>6</v>
      </c>
      <c r="E69" s="796"/>
      <c r="F69" s="848"/>
      <c r="G69" s="1019">
        <v>3</v>
      </c>
      <c r="H69" s="944">
        <f t="shared" si="14"/>
        <v>90</v>
      </c>
      <c r="I69" s="747">
        <v>4</v>
      </c>
      <c r="J69" s="781">
        <v>4</v>
      </c>
      <c r="K69" s="747"/>
      <c r="L69" s="747"/>
      <c r="M69" s="745">
        <f t="shared" si="15"/>
        <v>86</v>
      </c>
      <c r="N69" s="798"/>
      <c r="O69" s="1498"/>
      <c r="P69" s="1502"/>
      <c r="Q69" s="798"/>
      <c r="R69" s="1498"/>
      <c r="S69" s="1502"/>
      <c r="T69" s="797"/>
      <c r="U69" s="1498" t="s">
        <v>120</v>
      </c>
      <c r="V69" s="1502"/>
      <c r="W69" s="798"/>
      <c r="X69" s="1498"/>
      <c r="Y69" s="1502"/>
      <c r="Z69" s="849"/>
      <c r="AA69" s="538" t="s">
        <v>275</v>
      </c>
      <c r="AB69" s="531">
        <v>3</v>
      </c>
      <c r="AC69" s="52"/>
      <c r="AD69" s="52"/>
    </row>
    <row r="70" spans="1:30" s="10" customFormat="1" ht="18.75">
      <c r="A70" s="838" t="s">
        <v>150</v>
      </c>
      <c r="B70" s="1124" t="s">
        <v>33</v>
      </c>
      <c r="C70" s="991">
        <v>4</v>
      </c>
      <c r="D70" s="796"/>
      <c r="E70" s="796"/>
      <c r="F70" s="848"/>
      <c r="G70" s="1019">
        <v>5</v>
      </c>
      <c r="H70" s="944">
        <f t="shared" si="14"/>
        <v>150</v>
      </c>
      <c r="I70" s="765">
        <v>12</v>
      </c>
      <c r="J70" s="856" t="s">
        <v>260</v>
      </c>
      <c r="K70" s="815"/>
      <c r="L70" s="796" t="s">
        <v>120</v>
      </c>
      <c r="M70" s="745">
        <f t="shared" si="15"/>
        <v>138</v>
      </c>
      <c r="N70" s="798"/>
      <c r="O70" s="1498"/>
      <c r="P70" s="1502"/>
      <c r="Q70" s="798"/>
      <c r="R70" s="1498" t="s">
        <v>244</v>
      </c>
      <c r="S70" s="1502"/>
      <c r="T70" s="797"/>
      <c r="U70" s="1498"/>
      <c r="V70" s="1502"/>
      <c r="W70" s="798"/>
      <c r="X70" s="1498"/>
      <c r="Y70" s="1502"/>
      <c r="Z70" s="849"/>
      <c r="AA70" s="538"/>
      <c r="AB70" s="531">
        <v>2</v>
      </c>
      <c r="AC70" s="52"/>
      <c r="AD70" s="52"/>
    </row>
    <row r="71" spans="1:30" s="10" customFormat="1" ht="18.75">
      <c r="A71" s="838" t="s">
        <v>151</v>
      </c>
      <c r="B71" s="1136" t="s">
        <v>54</v>
      </c>
      <c r="C71" s="1020">
        <v>7</v>
      </c>
      <c r="D71" s="1021"/>
      <c r="E71" s="1022"/>
      <c r="F71" s="848"/>
      <c r="G71" s="1023">
        <v>4.5</v>
      </c>
      <c r="H71" s="944">
        <f t="shared" si="14"/>
        <v>135</v>
      </c>
      <c r="I71" s="765">
        <v>12</v>
      </c>
      <c r="J71" s="856" t="s">
        <v>260</v>
      </c>
      <c r="K71" s="815"/>
      <c r="L71" s="796" t="s">
        <v>120</v>
      </c>
      <c r="M71" s="745">
        <f t="shared" si="15"/>
        <v>123</v>
      </c>
      <c r="N71" s="798"/>
      <c r="O71" s="1498"/>
      <c r="P71" s="1502"/>
      <c r="Q71" s="798"/>
      <c r="R71" s="1498"/>
      <c r="S71" s="1502"/>
      <c r="T71" s="858"/>
      <c r="U71" s="1498"/>
      <c r="V71" s="1502"/>
      <c r="W71" s="797" t="s">
        <v>244</v>
      </c>
      <c r="X71" s="1498"/>
      <c r="Y71" s="1502"/>
      <c r="Z71" s="849"/>
      <c r="AA71" s="538"/>
      <c r="AB71" s="531">
        <v>4</v>
      </c>
      <c r="AC71" s="52"/>
      <c r="AD71" s="52"/>
    </row>
    <row r="72" spans="1:30" s="10" customFormat="1" ht="18.75">
      <c r="A72" s="838" t="s">
        <v>152</v>
      </c>
      <c r="B72" s="1136" t="s">
        <v>264</v>
      </c>
      <c r="C72" s="1020">
        <v>7</v>
      </c>
      <c r="D72" s="1021"/>
      <c r="E72" s="1022"/>
      <c r="F72" s="848"/>
      <c r="G72" s="1023">
        <v>5</v>
      </c>
      <c r="H72" s="944">
        <f t="shared" si="14"/>
        <v>150</v>
      </c>
      <c r="I72" s="765">
        <v>8</v>
      </c>
      <c r="J72" s="796" t="s">
        <v>201</v>
      </c>
      <c r="K72" s="815"/>
      <c r="L72" s="796"/>
      <c r="M72" s="745">
        <f t="shared" si="15"/>
        <v>142</v>
      </c>
      <c r="N72" s="798"/>
      <c r="O72" s="1498"/>
      <c r="P72" s="1502"/>
      <c r="Q72" s="798"/>
      <c r="R72" s="1498"/>
      <c r="S72" s="1502"/>
      <c r="T72" s="797"/>
      <c r="U72" s="1498"/>
      <c r="V72" s="1502"/>
      <c r="W72" s="798" t="s">
        <v>201</v>
      </c>
      <c r="X72" s="1498"/>
      <c r="Y72" s="1502"/>
      <c r="Z72" s="849"/>
      <c r="AA72" s="538"/>
      <c r="AB72" s="531">
        <v>4</v>
      </c>
      <c r="AC72" s="52"/>
      <c r="AD72" s="52"/>
    </row>
    <row r="73" spans="1:30" s="10" customFormat="1" ht="19.5" thickBot="1">
      <c r="A73" s="867" t="s">
        <v>153</v>
      </c>
      <c r="B73" s="1125" t="s">
        <v>71</v>
      </c>
      <c r="C73" s="1024">
        <v>4</v>
      </c>
      <c r="D73" s="973"/>
      <c r="E73" s="802"/>
      <c r="F73" s="859"/>
      <c r="G73" s="1025">
        <v>5</v>
      </c>
      <c r="H73" s="984">
        <f t="shared" si="14"/>
        <v>150</v>
      </c>
      <c r="I73" s="868">
        <v>8</v>
      </c>
      <c r="J73" s="870" t="s">
        <v>201</v>
      </c>
      <c r="K73" s="869"/>
      <c r="L73" s="870"/>
      <c r="M73" s="751">
        <f t="shared" si="15"/>
        <v>142</v>
      </c>
      <c r="N73" s="801"/>
      <c r="O73" s="1503"/>
      <c r="P73" s="1504"/>
      <c r="Q73" s="801"/>
      <c r="R73" s="1503" t="s">
        <v>201</v>
      </c>
      <c r="S73" s="1504"/>
      <c r="T73" s="800"/>
      <c r="U73" s="1503"/>
      <c r="V73" s="1504"/>
      <c r="W73" s="801"/>
      <c r="X73" s="1503"/>
      <c r="Y73" s="1504"/>
      <c r="Z73" s="813"/>
      <c r="AA73" s="538"/>
      <c r="AB73" s="531">
        <v>2</v>
      </c>
      <c r="AC73" s="52"/>
      <c r="AD73" s="52"/>
    </row>
    <row r="74" spans="1:30" s="10" customFormat="1" ht="19.5" thickBot="1">
      <c r="A74" s="1567" t="s">
        <v>154</v>
      </c>
      <c r="B74" s="1568"/>
      <c r="C74" s="1568"/>
      <c r="D74" s="1568"/>
      <c r="E74" s="1568"/>
      <c r="F74" s="1569"/>
      <c r="G74" s="1111">
        <f>G43+G46+G47+G48+G52+G53+G54+G55+G56+G57+G58+G61+G62+G65+G68+G69+G70+G71+G72+G73</f>
        <v>108.5</v>
      </c>
      <c r="H74" s="1112">
        <f>H59+H43+H46+H47+H48+H52+H53+H54+H55+H56+H60+H61+H62+H65+H68+H69+H70+H71+H72+H73+H57</f>
        <v>3255</v>
      </c>
      <c r="I74" s="1112">
        <f>I59+I43+I46+I47+I48+I52+I53+I54+I55+I56+I60+I61+I62+I65+I68+I69+I70+I71+I72+I73+I57</f>
        <v>216</v>
      </c>
      <c r="J74" s="1113">
        <v>152</v>
      </c>
      <c r="K74" s="1113"/>
      <c r="L74" s="1113">
        <v>64</v>
      </c>
      <c r="M74" s="1112">
        <f>M59+M43+M46+M47+M48+M52+M53+M54+M55+M56+M60+M61+M62+M65+M68+M69+M70+M71+M72+M73+M57</f>
        <v>3039</v>
      </c>
      <c r="N74" s="1114">
        <f>SUM(N54:N73)</f>
        <v>0</v>
      </c>
      <c r="O74" s="1671">
        <v>0</v>
      </c>
      <c r="P74" s="1672"/>
      <c r="Q74" s="1115" t="s">
        <v>248</v>
      </c>
      <c r="R74" s="1675" t="s">
        <v>249</v>
      </c>
      <c r="S74" s="1676"/>
      <c r="T74" s="1115" t="s">
        <v>246</v>
      </c>
      <c r="U74" s="1675" t="s">
        <v>235</v>
      </c>
      <c r="V74" s="1676"/>
      <c r="W74" s="1115" t="s">
        <v>250</v>
      </c>
      <c r="X74" s="1675" t="s">
        <v>250</v>
      </c>
      <c r="Y74" s="1676"/>
      <c r="Z74" s="1115" t="s">
        <v>189</v>
      </c>
      <c r="AA74" s="1162"/>
      <c r="AB74" s="538"/>
      <c r="AC74" s="52"/>
      <c r="AD74" s="52"/>
    </row>
    <row r="75" spans="1:30" s="10" customFormat="1" ht="19.5" thickBot="1">
      <c r="A75" s="875"/>
      <c r="B75" s="876"/>
      <c r="C75" s="876"/>
      <c r="D75" s="876"/>
      <c r="E75" s="876"/>
      <c r="F75" s="876"/>
      <c r="G75" s="877"/>
      <c r="H75" s="878"/>
      <c r="I75" s="879"/>
      <c r="J75" s="878"/>
      <c r="K75" s="878"/>
      <c r="L75" s="878"/>
      <c r="M75" s="878"/>
      <c r="N75" s="880"/>
      <c r="O75" s="1673"/>
      <c r="P75" s="1674"/>
      <c r="Q75" s="880"/>
      <c r="R75" s="880"/>
      <c r="S75" s="880"/>
      <c r="T75" s="880"/>
      <c r="U75" s="880"/>
      <c r="V75" s="880"/>
      <c r="W75" s="880"/>
      <c r="X75" s="880"/>
      <c r="Y75" s="880"/>
      <c r="Z75" s="881"/>
      <c r="AA75" s="912"/>
      <c r="AB75" s="100"/>
      <c r="AC75" s="52"/>
      <c r="AD75" s="52"/>
    </row>
    <row r="76" spans="1:30" s="10" customFormat="1" ht="19.5" thickBot="1">
      <c r="A76" s="1484" t="s">
        <v>155</v>
      </c>
      <c r="B76" s="1562"/>
      <c r="C76" s="1562"/>
      <c r="D76" s="1562"/>
      <c r="E76" s="1562"/>
      <c r="F76" s="1562"/>
      <c r="G76" s="1562"/>
      <c r="H76" s="1562"/>
      <c r="I76" s="1562"/>
      <c r="J76" s="1562"/>
      <c r="K76" s="1562"/>
      <c r="L76" s="1562"/>
      <c r="M76" s="1562"/>
      <c r="N76" s="1562"/>
      <c r="O76" s="1562"/>
      <c r="P76" s="1562"/>
      <c r="Q76" s="1562"/>
      <c r="R76" s="1562"/>
      <c r="S76" s="1562"/>
      <c r="T76" s="1562"/>
      <c r="U76" s="1562"/>
      <c r="V76" s="1562"/>
      <c r="W76" s="1562"/>
      <c r="X76" s="1562"/>
      <c r="Y76" s="1562"/>
      <c r="Z76" s="1485"/>
      <c r="AA76" s="538"/>
      <c r="AB76" s="538"/>
      <c r="AC76" s="52"/>
      <c r="AD76" s="52"/>
    </row>
    <row r="77" spans="1:30" s="10" customFormat="1" ht="19.5" thickBot="1">
      <c r="A77" s="1583" t="s">
        <v>251</v>
      </c>
      <c r="B77" s="1584"/>
      <c r="C77" s="1584"/>
      <c r="D77" s="1584"/>
      <c r="E77" s="1584"/>
      <c r="F77" s="1584"/>
      <c r="G77" s="1584"/>
      <c r="H77" s="1584"/>
      <c r="I77" s="1584"/>
      <c r="J77" s="1584"/>
      <c r="K77" s="1584"/>
      <c r="L77" s="1584"/>
      <c r="M77" s="1584"/>
      <c r="N77" s="1584"/>
      <c r="O77" s="1584"/>
      <c r="P77" s="1584"/>
      <c r="Q77" s="1584"/>
      <c r="R77" s="1584"/>
      <c r="S77" s="1584"/>
      <c r="T77" s="1584"/>
      <c r="U77" s="1584"/>
      <c r="V77" s="1584"/>
      <c r="W77" s="1584"/>
      <c r="X77" s="1584"/>
      <c r="Y77" s="1584"/>
      <c r="Z77" s="1585"/>
      <c r="AA77" s="541"/>
      <c r="AB77" s="541"/>
      <c r="AC77" s="52"/>
      <c r="AD77" s="52"/>
    </row>
    <row r="78" spans="1:31" s="10" customFormat="1" ht="18.75">
      <c r="A78" s="130" t="s">
        <v>182</v>
      </c>
      <c r="B78" s="1026" t="s">
        <v>40</v>
      </c>
      <c r="C78" s="991"/>
      <c r="D78" s="992">
        <v>5</v>
      </c>
      <c r="E78" s="83"/>
      <c r="F78" s="86"/>
      <c r="G78" s="1027">
        <v>5</v>
      </c>
      <c r="H78" s="1028">
        <f>G78*30</f>
        <v>150</v>
      </c>
      <c r="I78" s="765">
        <v>8</v>
      </c>
      <c r="J78" s="796" t="s">
        <v>119</v>
      </c>
      <c r="K78" s="815"/>
      <c r="L78" s="796" t="s">
        <v>204</v>
      </c>
      <c r="M78" s="892">
        <f>H78-I78</f>
        <v>142</v>
      </c>
      <c r="N78" s="94"/>
      <c r="O78" s="1640"/>
      <c r="P78" s="1641"/>
      <c r="Q78" s="94"/>
      <c r="R78" s="1640"/>
      <c r="S78" s="1641"/>
      <c r="T78" s="798" t="s">
        <v>201</v>
      </c>
      <c r="U78" s="1640"/>
      <c r="V78" s="1641"/>
      <c r="W78" s="94"/>
      <c r="X78" s="1640"/>
      <c r="Y78" s="1641"/>
      <c r="Z78" s="716"/>
      <c r="AA78" s="541" t="s">
        <v>274</v>
      </c>
      <c r="AB78" s="541"/>
      <c r="AC78" s="52"/>
      <c r="AD78" s="525">
        <v>0</v>
      </c>
      <c r="AE78" s="10" t="s">
        <v>222</v>
      </c>
    </row>
    <row r="79" spans="1:31" s="10" customFormat="1" ht="18.75">
      <c r="A79" s="130" t="s">
        <v>183</v>
      </c>
      <c r="B79" s="1055" t="s">
        <v>66</v>
      </c>
      <c r="C79" s="1028"/>
      <c r="D79" s="1029">
        <v>6</v>
      </c>
      <c r="E79" s="83"/>
      <c r="F79" s="86"/>
      <c r="G79" s="1027">
        <v>5</v>
      </c>
      <c r="H79" s="1028">
        <f>G79*30</f>
        <v>150</v>
      </c>
      <c r="I79" s="747">
        <v>8</v>
      </c>
      <c r="J79" s="746" t="s">
        <v>119</v>
      </c>
      <c r="K79" s="747"/>
      <c r="L79" s="747" t="s">
        <v>204</v>
      </c>
      <c r="M79" s="892">
        <f>H79-I79</f>
        <v>142</v>
      </c>
      <c r="N79" s="94"/>
      <c r="O79" s="1480"/>
      <c r="P79" s="1481"/>
      <c r="Q79" s="94"/>
      <c r="R79" s="1480"/>
      <c r="S79" s="1481"/>
      <c r="T79" s="94"/>
      <c r="U79" s="1498" t="s">
        <v>201</v>
      </c>
      <c r="V79" s="1502"/>
      <c r="W79" s="94"/>
      <c r="X79" s="1480"/>
      <c r="Y79" s="1481"/>
      <c r="Z79" s="716"/>
      <c r="AA79" s="541" t="s">
        <v>275</v>
      </c>
      <c r="AB79" s="541"/>
      <c r="AC79" s="52"/>
      <c r="AD79" s="525">
        <v>0</v>
      </c>
      <c r="AE79" s="10" t="s">
        <v>223</v>
      </c>
    </row>
    <row r="80" spans="1:31" s="10" customFormat="1" ht="19.5" thickBot="1">
      <c r="A80" s="254" t="s">
        <v>184</v>
      </c>
      <c r="B80" s="882" t="s">
        <v>42</v>
      </c>
      <c r="C80" s="883"/>
      <c r="D80" s="884">
        <v>8</v>
      </c>
      <c r="E80" s="258"/>
      <c r="F80" s="259"/>
      <c r="G80" s="885">
        <v>3.5</v>
      </c>
      <c r="H80" s="1030">
        <f>G80*30</f>
        <v>105</v>
      </c>
      <c r="I80" s="754">
        <v>4</v>
      </c>
      <c r="J80" s="886">
        <v>4</v>
      </c>
      <c r="K80" s="754"/>
      <c r="L80" s="754"/>
      <c r="M80" s="887">
        <f>H80-I80</f>
        <v>101</v>
      </c>
      <c r="N80" s="264"/>
      <c r="O80" s="1645"/>
      <c r="P80" s="1646"/>
      <c r="Q80" s="264"/>
      <c r="R80" s="1645"/>
      <c r="S80" s="1646"/>
      <c r="T80" s="264"/>
      <c r="U80" s="1645"/>
      <c r="V80" s="1646"/>
      <c r="W80" s="264"/>
      <c r="X80" s="1503" t="s">
        <v>120</v>
      </c>
      <c r="Y80" s="1504"/>
      <c r="Z80" s="286"/>
      <c r="AA80" s="541"/>
      <c r="AB80" s="541"/>
      <c r="AC80" s="52"/>
      <c r="AD80" s="525">
        <f>G78+G79</f>
        <v>10</v>
      </c>
      <c r="AE80" s="10" t="s">
        <v>224</v>
      </c>
    </row>
    <row r="81" spans="1:31" s="10" customFormat="1" ht="19.5" thickBot="1">
      <c r="A81" s="1513" t="s">
        <v>185</v>
      </c>
      <c r="B81" s="1514"/>
      <c r="C81" s="1514"/>
      <c r="D81" s="1514"/>
      <c r="E81" s="1514"/>
      <c r="F81" s="1514"/>
      <c r="G81" s="888">
        <f>SUM(G78:G80)</f>
        <v>13.5</v>
      </c>
      <c r="H81" s="889">
        <f>SUM(H78:H80)</f>
        <v>405</v>
      </c>
      <c r="I81" s="889">
        <f>SUM(I78:I80)</f>
        <v>20</v>
      </c>
      <c r="J81" s="889">
        <v>16</v>
      </c>
      <c r="K81" s="889">
        <f>SUM(K78:K80)</f>
        <v>0</v>
      </c>
      <c r="L81" s="889">
        <v>4</v>
      </c>
      <c r="M81" s="890">
        <f>SUM(M78:M80)</f>
        <v>385</v>
      </c>
      <c r="N81" s="872">
        <f>SUM(N79:N86)</f>
        <v>0</v>
      </c>
      <c r="O81" s="1681">
        <f>SUM(P79:P86)</f>
        <v>0</v>
      </c>
      <c r="P81" s="1678"/>
      <c r="Q81" s="873">
        <f>SUM(Q79:Q86)</f>
        <v>0</v>
      </c>
      <c r="R81" s="1681">
        <f>SUM(R79:R86)</f>
        <v>0</v>
      </c>
      <c r="S81" s="1683"/>
      <c r="T81" s="435" t="s">
        <v>201</v>
      </c>
      <c r="U81" s="1677" t="s">
        <v>201</v>
      </c>
      <c r="V81" s="1678"/>
      <c r="W81" s="873">
        <v>0</v>
      </c>
      <c r="X81" s="1681" t="s">
        <v>120</v>
      </c>
      <c r="Y81" s="1678"/>
      <c r="Z81" s="874">
        <f>SUM(Z79:Z86)</f>
        <v>0</v>
      </c>
      <c r="AA81" s="910"/>
      <c r="AB81" s="98"/>
      <c r="AC81" s="52"/>
      <c r="AD81" s="525">
        <f>G80</f>
        <v>3.5</v>
      </c>
      <c r="AE81" s="10" t="s">
        <v>225</v>
      </c>
    </row>
    <row r="82" spans="1:30" s="10" customFormat="1" ht="19.5" thickBot="1">
      <c r="A82" s="1583" t="s">
        <v>181</v>
      </c>
      <c r="B82" s="1584"/>
      <c r="C82" s="1584"/>
      <c r="D82" s="1584"/>
      <c r="E82" s="1584"/>
      <c r="F82" s="1584"/>
      <c r="G82" s="1584"/>
      <c r="H82" s="1584"/>
      <c r="I82" s="1584"/>
      <c r="J82" s="1584"/>
      <c r="K82" s="1584"/>
      <c r="L82" s="1584"/>
      <c r="M82" s="1584"/>
      <c r="N82" s="1679"/>
      <c r="O82" s="1679"/>
      <c r="P82" s="1679"/>
      <c r="Q82" s="1679"/>
      <c r="R82" s="1679"/>
      <c r="S82" s="1679"/>
      <c r="T82" s="1679"/>
      <c r="U82" s="1679"/>
      <c r="V82" s="1679"/>
      <c r="W82" s="1679"/>
      <c r="X82" s="1679"/>
      <c r="Y82" s="1679"/>
      <c r="Z82" s="1680"/>
      <c r="AA82" s="541"/>
      <c r="AB82" s="541"/>
      <c r="AC82" s="52"/>
      <c r="AD82" s="525"/>
    </row>
    <row r="83" spans="1:30" s="573" customFormat="1" ht="18.75">
      <c r="A83" s="130" t="s">
        <v>186</v>
      </c>
      <c r="B83" s="1031" t="s">
        <v>282</v>
      </c>
      <c r="C83" s="1032"/>
      <c r="D83" s="1033">
        <v>6</v>
      </c>
      <c r="E83" s="83"/>
      <c r="F83" s="86"/>
      <c r="G83" s="1034">
        <v>3</v>
      </c>
      <c r="H83" s="1035">
        <f>G83*30</f>
        <v>90</v>
      </c>
      <c r="I83" s="1036">
        <v>4</v>
      </c>
      <c r="J83" s="740">
        <v>4</v>
      </c>
      <c r="K83" s="1036"/>
      <c r="L83" s="1036"/>
      <c r="M83" s="1120">
        <f>H83-I83</f>
        <v>86</v>
      </c>
      <c r="N83" s="768"/>
      <c r="O83" s="1478"/>
      <c r="P83" s="1479"/>
      <c r="Q83" s="768"/>
      <c r="R83" s="1478"/>
      <c r="S83" s="1479"/>
      <c r="T83" s="768"/>
      <c r="U83" s="1500" t="s">
        <v>120</v>
      </c>
      <c r="V83" s="1501"/>
      <c r="W83" s="795"/>
      <c r="X83" s="1478"/>
      <c r="Y83" s="1479"/>
      <c r="Z83" s="1048"/>
      <c r="AA83" s="541" t="s">
        <v>275</v>
      </c>
      <c r="AB83" s="570"/>
      <c r="AC83" s="571"/>
      <c r="AD83" s="572"/>
    </row>
    <row r="84" spans="1:31" s="10" customFormat="1" ht="18.75">
      <c r="A84" s="130" t="s">
        <v>269</v>
      </c>
      <c r="B84" s="1040" t="s">
        <v>43</v>
      </c>
      <c r="C84" s="1028"/>
      <c r="D84" s="1029">
        <v>5</v>
      </c>
      <c r="E84" s="83"/>
      <c r="F84" s="86"/>
      <c r="G84" s="1027">
        <v>4</v>
      </c>
      <c r="H84" s="1028">
        <f>G84*30</f>
        <v>120</v>
      </c>
      <c r="I84" s="747">
        <v>8</v>
      </c>
      <c r="J84" s="746">
        <v>8</v>
      </c>
      <c r="K84" s="747"/>
      <c r="L84" s="747"/>
      <c r="M84" s="745">
        <f>H84-I84</f>
        <v>112</v>
      </c>
      <c r="N84" s="778"/>
      <c r="O84" s="1488"/>
      <c r="P84" s="1489"/>
      <c r="Q84" s="778"/>
      <c r="R84" s="1488"/>
      <c r="S84" s="1489"/>
      <c r="T84" s="812" t="s">
        <v>201</v>
      </c>
      <c r="U84" s="1488"/>
      <c r="V84" s="1489"/>
      <c r="W84" s="778"/>
      <c r="X84" s="1488"/>
      <c r="Y84" s="1489"/>
      <c r="Z84" s="1039"/>
      <c r="AA84" s="541" t="s">
        <v>274</v>
      </c>
      <c r="AB84" s="541"/>
      <c r="AC84" s="52"/>
      <c r="AD84" s="525">
        <v>0</v>
      </c>
      <c r="AE84" s="10" t="s">
        <v>222</v>
      </c>
    </row>
    <row r="85" spans="1:31" s="10" customFormat="1" ht="18.75">
      <c r="A85" s="130" t="s">
        <v>270</v>
      </c>
      <c r="B85" s="1056" t="s">
        <v>266</v>
      </c>
      <c r="C85" s="891"/>
      <c r="D85" s="747">
        <v>5</v>
      </c>
      <c r="E85" s="83"/>
      <c r="F85" s="86"/>
      <c r="G85" s="1027">
        <v>4</v>
      </c>
      <c r="H85" s="1028">
        <f>G85*30</f>
        <v>120</v>
      </c>
      <c r="I85" s="747">
        <v>8</v>
      </c>
      <c r="J85" s="740">
        <v>8</v>
      </c>
      <c r="K85" s="747"/>
      <c r="L85" s="747"/>
      <c r="M85" s="745">
        <f>H85-I85</f>
        <v>112</v>
      </c>
      <c r="N85" s="94"/>
      <c r="O85" s="1480"/>
      <c r="P85" s="1481"/>
      <c r="Q85" s="94"/>
      <c r="R85" s="1480"/>
      <c r="S85" s="1481"/>
      <c r="T85" s="798" t="s">
        <v>201</v>
      </c>
      <c r="U85" s="1480"/>
      <c r="V85" s="1481"/>
      <c r="W85" s="94"/>
      <c r="X85" s="1480"/>
      <c r="Y85" s="1481"/>
      <c r="Z85" s="1052"/>
      <c r="AA85" s="541" t="s">
        <v>274</v>
      </c>
      <c r="AB85" s="541"/>
      <c r="AC85" s="52"/>
      <c r="AD85" s="525"/>
      <c r="AE85" s="10" t="s">
        <v>223</v>
      </c>
    </row>
    <row r="86" spans="1:31" s="10" customFormat="1" ht="19.5" thickBot="1">
      <c r="A86" s="130" t="s">
        <v>271</v>
      </c>
      <c r="B86" s="1054" t="s">
        <v>265</v>
      </c>
      <c r="C86" s="893"/>
      <c r="D86" s="999">
        <v>7</v>
      </c>
      <c r="E86" s="88"/>
      <c r="F86" s="89"/>
      <c r="G86" s="894">
        <v>3</v>
      </c>
      <c r="H86" s="1028">
        <f>G86*30</f>
        <v>90</v>
      </c>
      <c r="I86" s="747">
        <v>4</v>
      </c>
      <c r="J86" s="740">
        <v>4</v>
      </c>
      <c r="K86" s="747"/>
      <c r="L86" s="747"/>
      <c r="M86" s="745">
        <f>H86-I86</f>
        <v>86</v>
      </c>
      <c r="N86" s="95"/>
      <c r="O86" s="1645"/>
      <c r="P86" s="1646"/>
      <c r="Q86" s="95"/>
      <c r="R86" s="1645"/>
      <c r="S86" s="1646"/>
      <c r="T86" s="95"/>
      <c r="U86" s="1645"/>
      <c r="V86" s="1646"/>
      <c r="W86" s="801" t="s">
        <v>120</v>
      </c>
      <c r="X86" s="1503"/>
      <c r="Y86" s="1504"/>
      <c r="Z86" s="1053"/>
      <c r="AA86" s="541"/>
      <c r="AB86" s="541"/>
      <c r="AC86" s="52"/>
      <c r="AD86" s="525">
        <f>G84+G85</f>
        <v>8</v>
      </c>
      <c r="AE86" s="10" t="s">
        <v>224</v>
      </c>
    </row>
    <row r="87" spans="1:31" s="10" customFormat="1" ht="19.5" thickBot="1">
      <c r="A87" s="1513" t="s">
        <v>188</v>
      </c>
      <c r="B87" s="1514"/>
      <c r="C87" s="1514"/>
      <c r="D87" s="1514"/>
      <c r="E87" s="1514"/>
      <c r="F87" s="1514"/>
      <c r="G87" s="888">
        <f>SUM(G83:G86)</f>
        <v>14</v>
      </c>
      <c r="H87" s="889">
        <f aca="true" t="shared" si="16" ref="H87:M87">SUM(H84:H86)</f>
        <v>330</v>
      </c>
      <c r="I87" s="889">
        <f t="shared" si="16"/>
        <v>20</v>
      </c>
      <c r="J87" s="889">
        <f t="shared" si="16"/>
        <v>20</v>
      </c>
      <c r="K87" s="889">
        <f t="shared" si="16"/>
        <v>0</v>
      </c>
      <c r="L87" s="889">
        <f t="shared" si="16"/>
        <v>0</v>
      </c>
      <c r="M87" s="890">
        <f t="shared" si="16"/>
        <v>310</v>
      </c>
      <c r="N87" s="872">
        <f>SUM(N85:N89)</f>
        <v>0</v>
      </c>
      <c r="O87" s="1681">
        <f>SUM(O85:O89)</f>
        <v>0</v>
      </c>
      <c r="P87" s="1678"/>
      <c r="Q87" s="873">
        <f>SUM(Q85:Q89)</f>
        <v>0</v>
      </c>
      <c r="R87" s="1681">
        <f>SUM(R85:R89)</f>
        <v>0</v>
      </c>
      <c r="S87" s="1683"/>
      <c r="T87" s="895" t="s">
        <v>248</v>
      </c>
      <c r="U87" s="1484" t="s">
        <v>120</v>
      </c>
      <c r="V87" s="1485"/>
      <c r="W87" s="895" t="s">
        <v>120</v>
      </c>
      <c r="X87" s="1484" t="s">
        <v>189</v>
      </c>
      <c r="Y87" s="1485"/>
      <c r="Z87" s="435">
        <f>SUM(Z85:Z89)</f>
        <v>0</v>
      </c>
      <c r="AA87" s="538"/>
      <c r="AB87" s="97"/>
      <c r="AC87" s="52"/>
      <c r="AD87" s="525" t="e">
        <f>#REF!+G86</f>
        <v>#REF!</v>
      </c>
      <c r="AE87" s="10" t="s">
        <v>225</v>
      </c>
    </row>
    <row r="88" spans="1:30" s="10" customFormat="1" ht="19.5" thickBot="1">
      <c r="A88" s="1513" t="s">
        <v>187</v>
      </c>
      <c r="B88" s="1514"/>
      <c r="C88" s="1514"/>
      <c r="D88" s="1514"/>
      <c r="E88" s="1514"/>
      <c r="F88" s="1514"/>
      <c r="G88" s="1116">
        <f aca="true" t="shared" si="17" ref="G88:N88">G81+G87</f>
        <v>27.5</v>
      </c>
      <c r="H88" s="1116">
        <f t="shared" si="17"/>
        <v>735</v>
      </c>
      <c r="I88" s="1116">
        <f t="shared" si="17"/>
        <v>40</v>
      </c>
      <c r="J88" s="1116">
        <f t="shared" si="17"/>
        <v>36</v>
      </c>
      <c r="K88" s="1116">
        <f t="shared" si="17"/>
        <v>0</v>
      </c>
      <c r="L88" s="1116">
        <f t="shared" si="17"/>
        <v>4</v>
      </c>
      <c r="M88" s="1117">
        <f t="shared" si="17"/>
        <v>695</v>
      </c>
      <c r="N88" s="1118">
        <f t="shared" si="17"/>
        <v>0</v>
      </c>
      <c r="O88" s="1486">
        <f>#REF!+O87</f>
        <v>0</v>
      </c>
      <c r="P88" s="1487"/>
      <c r="Q88" s="1118">
        <f>Q81+Q87</f>
        <v>0</v>
      </c>
      <c r="R88" s="1486">
        <f>R81+R87</f>
        <v>0</v>
      </c>
      <c r="S88" s="1487"/>
      <c r="T88" s="1118" t="s">
        <v>252</v>
      </c>
      <c r="U88" s="1486" t="s">
        <v>244</v>
      </c>
      <c r="V88" s="1487"/>
      <c r="W88" s="1118" t="s">
        <v>120</v>
      </c>
      <c r="X88" s="1486" t="s">
        <v>120</v>
      </c>
      <c r="Y88" s="1487"/>
      <c r="Z88" s="1119">
        <f>Z81+Z87</f>
        <v>0</v>
      </c>
      <c r="AA88" s="1162"/>
      <c r="AB88" s="97"/>
      <c r="AC88" s="52"/>
      <c r="AD88" s="525"/>
    </row>
    <row r="89" spans="1:30" s="10" customFormat="1" ht="19.5" thickBot="1">
      <c r="A89" s="137"/>
      <c r="B89" s="83"/>
      <c r="C89" s="83"/>
      <c r="D89" s="83"/>
      <c r="E89" s="83"/>
      <c r="F89" s="83"/>
      <c r="G89" s="83"/>
      <c r="H89" s="92"/>
      <c r="I89" s="92"/>
      <c r="J89" s="92"/>
      <c r="K89" s="92"/>
      <c r="L89" s="92"/>
      <c r="M89" s="92"/>
      <c r="N89" s="92"/>
      <c r="O89" s="1482"/>
      <c r="P89" s="1483"/>
      <c r="Q89" s="92"/>
      <c r="R89" s="1482"/>
      <c r="S89" s="1483"/>
      <c r="T89" s="92"/>
      <c r="U89" s="1482"/>
      <c r="V89" s="1483"/>
      <c r="W89" s="92"/>
      <c r="X89" s="1482"/>
      <c r="Y89" s="1483"/>
      <c r="Z89" s="441"/>
      <c r="AA89" s="541"/>
      <c r="AB89" s="541"/>
      <c r="AC89" s="52"/>
      <c r="AD89" s="525" t="s">
        <v>254</v>
      </c>
    </row>
    <row r="90" spans="1:30" s="10" customFormat="1" ht="17.25" customHeight="1" thickBot="1">
      <c r="A90" s="1484" t="s">
        <v>210</v>
      </c>
      <c r="B90" s="1562"/>
      <c r="C90" s="1562"/>
      <c r="D90" s="1562"/>
      <c r="E90" s="1562"/>
      <c r="F90" s="1562"/>
      <c r="G90" s="1562"/>
      <c r="H90" s="1562"/>
      <c r="I90" s="1562"/>
      <c r="J90" s="1562"/>
      <c r="K90" s="1562"/>
      <c r="L90" s="1562"/>
      <c r="M90" s="1562"/>
      <c r="N90" s="1562"/>
      <c r="O90" s="1562"/>
      <c r="P90" s="1562"/>
      <c r="Q90" s="1562"/>
      <c r="R90" s="1562"/>
      <c r="S90" s="1562"/>
      <c r="T90" s="1562"/>
      <c r="U90" s="1562"/>
      <c r="V90" s="1562"/>
      <c r="W90" s="1562"/>
      <c r="X90" s="1562"/>
      <c r="Y90" s="1562"/>
      <c r="Z90" s="1485"/>
      <c r="AA90" s="538"/>
      <c r="AB90" s="538"/>
      <c r="AC90" s="52"/>
      <c r="AD90" s="525"/>
    </row>
    <row r="91" spans="1:31" s="10" customFormat="1" ht="18.75">
      <c r="A91" s="896">
        <v>1</v>
      </c>
      <c r="B91" s="1121" t="s">
        <v>18</v>
      </c>
      <c r="C91" s="897"/>
      <c r="D91" s="898">
        <v>9</v>
      </c>
      <c r="E91" s="898"/>
      <c r="F91" s="898"/>
      <c r="G91" s="899">
        <v>16.5</v>
      </c>
      <c r="H91" s="899">
        <f>G91*30</f>
        <v>495</v>
      </c>
      <c r="I91" s="900"/>
      <c r="J91" s="900"/>
      <c r="K91" s="900"/>
      <c r="L91" s="900"/>
      <c r="M91" s="901"/>
      <c r="N91" s="902"/>
      <c r="O91" s="1466"/>
      <c r="P91" s="1467"/>
      <c r="Q91" s="902"/>
      <c r="R91" s="1466"/>
      <c r="S91" s="1467"/>
      <c r="T91" s="902"/>
      <c r="U91" s="1466"/>
      <c r="V91" s="1467"/>
      <c r="W91" s="902"/>
      <c r="X91" s="1466"/>
      <c r="Y91" s="1467"/>
      <c r="Z91" s="287"/>
      <c r="AA91" s="541"/>
      <c r="AB91" s="541"/>
      <c r="AC91" s="52"/>
      <c r="AD91" s="525">
        <f>AD11+AD29+AF44</f>
        <v>43.5</v>
      </c>
      <c r="AE91" s="10" t="s">
        <v>222</v>
      </c>
    </row>
    <row r="92" spans="1:31" s="10" customFormat="1" ht="19.5" thickBot="1">
      <c r="A92" s="883">
        <v>2</v>
      </c>
      <c r="B92" s="1122" t="s">
        <v>95</v>
      </c>
      <c r="C92" s="903">
        <v>9</v>
      </c>
      <c r="D92" s="904"/>
      <c r="E92" s="904"/>
      <c r="F92" s="904"/>
      <c r="G92" s="1041">
        <v>3</v>
      </c>
      <c r="H92" s="899">
        <f>G92*30</f>
        <v>90</v>
      </c>
      <c r="I92" s="905"/>
      <c r="J92" s="905"/>
      <c r="K92" s="906"/>
      <c r="L92" s="906"/>
      <c r="M92" s="907"/>
      <c r="N92" s="908"/>
      <c r="O92" s="1475"/>
      <c r="P92" s="1476"/>
      <c r="Q92" s="908"/>
      <c r="R92" s="1475"/>
      <c r="S92" s="1476"/>
      <c r="T92" s="908"/>
      <c r="U92" s="1475"/>
      <c r="V92" s="1476"/>
      <c r="W92" s="908"/>
      <c r="X92" s="1475"/>
      <c r="Y92" s="1476"/>
      <c r="Z92" s="288"/>
      <c r="AA92" s="541"/>
      <c r="AB92" s="541"/>
      <c r="AC92" s="52"/>
      <c r="AD92" s="525">
        <f>AD12+AD30+AF45</f>
        <v>54</v>
      </c>
      <c r="AE92" s="10" t="s">
        <v>223</v>
      </c>
    </row>
    <row r="93" spans="1:31" s="10" customFormat="1" ht="19.5" thickBot="1">
      <c r="A93" s="1530" t="s">
        <v>211</v>
      </c>
      <c r="B93" s="1531"/>
      <c r="C93" s="1531"/>
      <c r="D93" s="1531"/>
      <c r="E93" s="1531"/>
      <c r="F93" s="1532"/>
      <c r="G93" s="1137">
        <f>SUM(G91:G92)</f>
        <v>19.5</v>
      </c>
      <c r="H93" s="1113">
        <f>SUM(H91:H92)</f>
        <v>585</v>
      </c>
      <c r="I93" s="1113">
        <f aca="true" t="shared" si="18" ref="I93:Z93">I92</f>
        <v>0</v>
      </c>
      <c r="J93" s="1113">
        <f t="shared" si="18"/>
        <v>0</v>
      </c>
      <c r="K93" s="1113">
        <f t="shared" si="18"/>
        <v>0</v>
      </c>
      <c r="L93" s="1113">
        <f t="shared" si="18"/>
        <v>0</v>
      </c>
      <c r="M93" s="1113">
        <f t="shared" si="18"/>
        <v>0</v>
      </c>
      <c r="N93" s="1113">
        <f t="shared" si="18"/>
        <v>0</v>
      </c>
      <c r="O93" s="1473">
        <f t="shared" si="18"/>
        <v>0</v>
      </c>
      <c r="P93" s="1474"/>
      <c r="Q93" s="1113">
        <f t="shared" si="18"/>
        <v>0</v>
      </c>
      <c r="R93" s="1473">
        <f>S92</f>
        <v>0</v>
      </c>
      <c r="S93" s="1474"/>
      <c r="T93" s="1113">
        <f t="shared" si="18"/>
        <v>0</v>
      </c>
      <c r="U93" s="1473">
        <f t="shared" si="18"/>
        <v>0</v>
      </c>
      <c r="V93" s="1474"/>
      <c r="W93" s="1113">
        <f t="shared" si="18"/>
        <v>0</v>
      </c>
      <c r="X93" s="1473">
        <f t="shared" si="18"/>
        <v>0</v>
      </c>
      <c r="Y93" s="1477"/>
      <c r="Z93" s="1112">
        <f t="shared" si="18"/>
        <v>0</v>
      </c>
      <c r="AA93" s="1165"/>
      <c r="AB93" s="98"/>
      <c r="AC93" s="52"/>
      <c r="AD93" s="525">
        <f>AD13+AF46+AD80+AD86</f>
        <v>60.5</v>
      </c>
      <c r="AE93" s="10" t="s">
        <v>224</v>
      </c>
    </row>
    <row r="94" spans="1:31" s="10" customFormat="1" ht="15.75" customHeight="1" thickBot="1">
      <c r="A94" s="909"/>
      <c r="B94" s="538"/>
      <c r="C94" s="538"/>
      <c r="D94" s="538"/>
      <c r="E94" s="538"/>
      <c r="F94" s="538"/>
      <c r="G94" s="545"/>
      <c r="H94" s="910"/>
      <c r="I94" s="911"/>
      <c r="J94" s="910"/>
      <c r="K94" s="910"/>
      <c r="L94" s="910"/>
      <c r="M94" s="910"/>
      <c r="N94" s="912"/>
      <c r="O94" s="912"/>
      <c r="P94" s="912"/>
      <c r="Q94" s="912"/>
      <c r="R94" s="912"/>
      <c r="S94" s="912"/>
      <c r="T94" s="912"/>
      <c r="U94" s="912"/>
      <c r="V94" s="912"/>
      <c r="W94" s="912"/>
      <c r="X94" s="912"/>
      <c r="Y94" s="912"/>
      <c r="Z94" s="139"/>
      <c r="AA94" s="541"/>
      <c r="AB94" s="541"/>
      <c r="AC94" s="52"/>
      <c r="AD94" s="525" t="e">
        <f>AD14+AF47+AD81+AD87</f>
        <v>#REF!</v>
      </c>
      <c r="AE94" s="10" t="s">
        <v>225</v>
      </c>
    </row>
    <row r="95" spans="1:30" s="10" customFormat="1" ht="19.5" hidden="1" thickBot="1">
      <c r="A95" s="913"/>
      <c r="B95" s="914"/>
      <c r="C95" s="915"/>
      <c r="D95" s="916"/>
      <c r="E95" s="916"/>
      <c r="F95" s="917"/>
      <c r="G95" s="918"/>
      <c r="H95" s="919"/>
      <c r="I95" s="920"/>
      <c r="J95" s="917"/>
      <c r="K95" s="917"/>
      <c r="L95" s="916"/>
      <c r="M95" s="919"/>
      <c r="N95" s="921"/>
      <c r="O95" s="921"/>
      <c r="P95" s="921"/>
      <c r="Q95" s="922"/>
      <c r="R95" s="921"/>
      <c r="S95" s="921"/>
      <c r="T95" s="921"/>
      <c r="U95" s="921"/>
      <c r="V95" s="921"/>
      <c r="W95" s="923"/>
      <c r="X95" s="924"/>
      <c r="Y95" s="925"/>
      <c r="Z95" s="139"/>
      <c r="AA95" s="541"/>
      <c r="AB95" s="541"/>
      <c r="AC95" s="52"/>
      <c r="AD95" s="525"/>
    </row>
    <row r="96" spans="1:30" s="10" customFormat="1" ht="19.5" thickBot="1">
      <c r="A96" s="1528" t="s">
        <v>159</v>
      </c>
      <c r="B96" s="1529"/>
      <c r="C96" s="1529"/>
      <c r="D96" s="1529"/>
      <c r="E96" s="1529"/>
      <c r="F96" s="1529"/>
      <c r="G96" s="1138">
        <f>G22+G40+G74+G93+G88</f>
        <v>240</v>
      </c>
      <c r="H96" s="1139">
        <f aca="true" t="shared" si="19" ref="H96:M96">H22+H40+H74+H93+H88</f>
        <v>7110</v>
      </c>
      <c r="I96" s="1139">
        <f t="shared" si="19"/>
        <v>408</v>
      </c>
      <c r="J96" s="1139">
        <f t="shared" si="19"/>
        <v>296</v>
      </c>
      <c r="K96" s="1139">
        <f t="shared" si="19"/>
        <v>12</v>
      </c>
      <c r="L96" s="1139">
        <f t="shared" si="19"/>
        <v>100</v>
      </c>
      <c r="M96" s="1139">
        <f t="shared" si="19"/>
        <v>6117</v>
      </c>
      <c r="N96" s="1140" t="s">
        <v>235</v>
      </c>
      <c r="O96" s="1494" t="s">
        <v>245</v>
      </c>
      <c r="P96" s="1495"/>
      <c r="Q96" s="1141" t="s">
        <v>255</v>
      </c>
      <c r="R96" s="1494" t="s">
        <v>247</v>
      </c>
      <c r="S96" s="1495"/>
      <c r="T96" s="1140" t="s">
        <v>255</v>
      </c>
      <c r="U96" s="1494" t="s">
        <v>256</v>
      </c>
      <c r="V96" s="1495"/>
      <c r="W96" s="1141" t="s">
        <v>257</v>
      </c>
      <c r="X96" s="1494" t="s">
        <v>257</v>
      </c>
      <c r="Y96" s="1495"/>
      <c r="Z96" s="1145"/>
      <c r="AA96" s="1166"/>
      <c r="AB96" s="542"/>
      <c r="AC96" s="52"/>
      <c r="AD96" s="525">
        <v>16.5</v>
      </c>
    </row>
    <row r="97" spans="1:30" s="10" customFormat="1" ht="18.75">
      <c r="A97" s="1526" t="s">
        <v>160</v>
      </c>
      <c r="B97" s="1527"/>
      <c r="C97" s="1527"/>
      <c r="D97" s="1527"/>
      <c r="E97" s="1527"/>
      <c r="F97" s="1527"/>
      <c r="G97" s="1527"/>
      <c r="H97" s="1527"/>
      <c r="I97" s="1527"/>
      <c r="J97" s="1527"/>
      <c r="K97" s="1527"/>
      <c r="L97" s="1527"/>
      <c r="M97" s="1527"/>
      <c r="N97" s="1043" t="s">
        <v>235</v>
      </c>
      <c r="O97" s="1492" t="s">
        <v>245</v>
      </c>
      <c r="P97" s="1505"/>
      <c r="Q97" s="1042" t="s">
        <v>255</v>
      </c>
      <c r="R97" s="1492" t="s">
        <v>247</v>
      </c>
      <c r="S97" s="1493"/>
      <c r="T97" s="1043" t="s">
        <v>255</v>
      </c>
      <c r="U97" s="1492" t="s">
        <v>256</v>
      </c>
      <c r="V97" s="1505"/>
      <c r="W97" s="1042" t="s">
        <v>257</v>
      </c>
      <c r="X97" s="1507" t="s">
        <v>257</v>
      </c>
      <c r="Y97" s="1508"/>
      <c r="Z97" s="779"/>
      <c r="AA97" s="541"/>
      <c r="AB97" s="542"/>
      <c r="AC97" s="52"/>
      <c r="AD97" s="525">
        <v>3</v>
      </c>
    </row>
    <row r="98" spans="1:30" s="10" customFormat="1" ht="18.75">
      <c r="A98" s="1524" t="s">
        <v>26</v>
      </c>
      <c r="B98" s="1525"/>
      <c r="C98" s="1525"/>
      <c r="D98" s="1525"/>
      <c r="E98" s="1525"/>
      <c r="F98" s="1525"/>
      <c r="G98" s="1525"/>
      <c r="H98" s="1525"/>
      <c r="I98" s="1525"/>
      <c r="J98" s="1525"/>
      <c r="K98" s="1525"/>
      <c r="L98" s="1525"/>
      <c r="M98" s="1525"/>
      <c r="N98" s="1035">
        <f>COUNTIF($C11:$C86,1)</f>
        <v>3</v>
      </c>
      <c r="O98" s="1468">
        <f>COUNTIF($C11:$C86,2)</f>
        <v>4</v>
      </c>
      <c r="P98" s="1506"/>
      <c r="Q98" s="1142">
        <f>COUNTIF($C11:$C86,3)-1</f>
        <v>3</v>
      </c>
      <c r="R98" s="1468">
        <f>COUNTIF($C11:$C86,4)</f>
        <v>4</v>
      </c>
      <c r="S98" s="1469"/>
      <c r="T98" s="1035">
        <f>COUNTIF($C11:$C86,5)</f>
        <v>3</v>
      </c>
      <c r="U98" s="1468">
        <f>COUNTIF($C11:$C86,6)</f>
        <v>3</v>
      </c>
      <c r="V98" s="1506"/>
      <c r="W98" s="1142">
        <f>COUNTIF($C11:$C86,7)-1</f>
        <v>3</v>
      </c>
      <c r="X98" s="1468">
        <f>COUNTIF($C11:$C86,8)</f>
        <v>4</v>
      </c>
      <c r="Y98" s="1468"/>
      <c r="Z98" s="784"/>
      <c r="AA98" s="541"/>
      <c r="AB98" s="543"/>
      <c r="AC98" s="52"/>
      <c r="AD98" s="525"/>
    </row>
    <row r="99" spans="1:30" s="10" customFormat="1" ht="18.75">
      <c r="A99" s="1524" t="s">
        <v>27</v>
      </c>
      <c r="B99" s="1525"/>
      <c r="C99" s="1525"/>
      <c r="D99" s="1525"/>
      <c r="E99" s="1525"/>
      <c r="F99" s="1525"/>
      <c r="G99" s="1525"/>
      <c r="H99" s="1525"/>
      <c r="I99" s="1525"/>
      <c r="J99" s="1525"/>
      <c r="K99" s="1525"/>
      <c r="L99" s="1525"/>
      <c r="M99" s="1525"/>
      <c r="N99" s="896">
        <f>COUNTIF($D11:$D86,1)</f>
        <v>2</v>
      </c>
      <c r="O99" s="1468">
        <f>COUNTIF($D11:$D86,2)</f>
        <v>0</v>
      </c>
      <c r="P99" s="1506"/>
      <c r="Q99" s="1143">
        <f>COUNTIF($D11:$D86,3)</f>
        <v>3</v>
      </c>
      <c r="R99" s="1468">
        <f>COUNTIF($D11:$D86,4)</f>
        <v>1</v>
      </c>
      <c r="S99" s="1469"/>
      <c r="T99" s="1035">
        <f>COUNTIF($D11:$D86,5)</f>
        <v>4</v>
      </c>
      <c r="U99" s="1468">
        <f>COUNTIF($D11:$D86,6)</f>
        <v>4</v>
      </c>
      <c r="V99" s="1506"/>
      <c r="W99" s="1142">
        <f>COUNTIF($D11:$D86,7)-1</f>
        <v>2</v>
      </c>
      <c r="X99" s="1468">
        <f>COUNTIF($D11:$D86,8)</f>
        <v>2</v>
      </c>
      <c r="Y99" s="1468"/>
      <c r="Z99" s="784"/>
      <c r="AA99" s="541"/>
      <c r="AB99" s="544"/>
      <c r="AC99" s="52"/>
      <c r="AD99" s="525"/>
    </row>
    <row r="100" spans="1:30" s="10" customFormat="1" ht="18.75">
      <c r="A100" s="1524" t="s">
        <v>161</v>
      </c>
      <c r="B100" s="1525"/>
      <c r="C100" s="1525"/>
      <c r="D100" s="1525"/>
      <c r="E100" s="1525"/>
      <c r="F100" s="1525"/>
      <c r="G100" s="1525"/>
      <c r="H100" s="1525"/>
      <c r="I100" s="1525"/>
      <c r="J100" s="1525"/>
      <c r="K100" s="1525"/>
      <c r="L100" s="1525"/>
      <c r="M100" s="1525"/>
      <c r="N100" s="1035"/>
      <c r="O100" s="1469"/>
      <c r="P100" s="1470"/>
      <c r="Q100" s="1143"/>
      <c r="R100" s="1469"/>
      <c r="S100" s="1522"/>
      <c r="T100" s="1035"/>
      <c r="U100" s="1469"/>
      <c r="V100" s="1470"/>
      <c r="W100" s="1143"/>
      <c r="X100" s="1469"/>
      <c r="Y100" s="1470"/>
      <c r="Z100" s="784"/>
      <c r="AA100" s="541"/>
      <c r="AB100" s="543"/>
      <c r="AC100" s="52"/>
      <c r="AD100" s="525"/>
    </row>
    <row r="101" spans="1:30" s="10" customFormat="1" ht="19.5" customHeight="1" thickBot="1">
      <c r="A101" s="1533" t="s">
        <v>162</v>
      </c>
      <c r="B101" s="1534"/>
      <c r="C101" s="1534"/>
      <c r="D101" s="1534"/>
      <c r="E101" s="1534"/>
      <c r="F101" s="1534"/>
      <c r="G101" s="1534"/>
      <c r="H101" s="1534"/>
      <c r="I101" s="1534"/>
      <c r="J101" s="1534"/>
      <c r="K101" s="1534"/>
      <c r="L101" s="1534"/>
      <c r="M101" s="1534"/>
      <c r="N101" s="926"/>
      <c r="O101" s="1471"/>
      <c r="P101" s="1472"/>
      <c r="Q101" s="1144">
        <v>1</v>
      </c>
      <c r="R101" s="1471"/>
      <c r="S101" s="1523"/>
      <c r="T101" s="926">
        <v>1</v>
      </c>
      <c r="U101" s="1471">
        <v>1</v>
      </c>
      <c r="V101" s="1472"/>
      <c r="W101" s="1144"/>
      <c r="X101" s="1471">
        <v>2</v>
      </c>
      <c r="Y101" s="1472"/>
      <c r="Z101" s="445"/>
      <c r="AA101" s="545"/>
      <c r="AB101" s="545"/>
      <c r="AC101" s="52"/>
      <c r="AD101" s="52"/>
    </row>
    <row r="102" spans="1:30" s="10" customFormat="1" ht="19.5" customHeight="1">
      <c r="A102" s="1682" t="s">
        <v>232</v>
      </c>
      <c r="B102" s="1682"/>
      <c r="C102" s="1682"/>
      <c r="D102" s="1682"/>
      <c r="E102" s="1682"/>
      <c r="F102" s="1682"/>
      <c r="G102" s="1682"/>
      <c r="H102" s="1682"/>
      <c r="I102" s="1682"/>
      <c r="J102" s="1682"/>
      <c r="K102" s="1682"/>
      <c r="L102" s="1682"/>
      <c r="M102" s="1682"/>
      <c r="N102" s="1465" t="s">
        <v>233</v>
      </c>
      <c r="O102" s="1465"/>
      <c r="P102" s="1465"/>
      <c r="Q102" s="1465" t="s">
        <v>233</v>
      </c>
      <c r="R102" s="1465"/>
      <c r="S102" s="1465"/>
      <c r="T102" s="1465" t="s">
        <v>234</v>
      </c>
      <c r="U102" s="1465"/>
      <c r="V102" s="1465"/>
      <c r="W102" s="1465" t="s">
        <v>234</v>
      </c>
      <c r="X102" s="1465"/>
      <c r="Y102" s="1465"/>
      <c r="Z102" s="545"/>
      <c r="AA102" s="545"/>
      <c r="AB102" s="545"/>
      <c r="AC102" s="52"/>
      <c r="AD102" s="52"/>
    </row>
    <row r="103" spans="1:30" s="10" customFormat="1" ht="17.25" customHeight="1">
      <c r="A103" s="927"/>
      <c r="B103" s="928"/>
      <c r="C103" s="928"/>
      <c r="D103" s="928"/>
      <c r="E103" s="928"/>
      <c r="F103" s="928"/>
      <c r="G103" s="928"/>
      <c r="H103" s="928"/>
      <c r="I103" s="928"/>
      <c r="J103" s="928"/>
      <c r="K103" s="928"/>
      <c r="L103" s="928"/>
      <c r="M103" s="928"/>
      <c r="N103" s="1516">
        <f>G12+G13+G28+G29+G30+G32+G36+G37+G39</f>
        <v>43.5</v>
      </c>
      <c r="O103" s="1517"/>
      <c r="P103" s="1518"/>
      <c r="Q103" s="1519">
        <f>G14+G15+G16+G17+G24+G34+G38+G49+G50+G59+G68+G70+G73</f>
        <v>54</v>
      </c>
      <c r="R103" s="1520"/>
      <c r="S103" s="1521"/>
      <c r="T103" s="1519">
        <f>G20+G44+G45+G46+G51+G52+G53+G54+G55+G57+G69+G78+G79+G83+G84+G85</f>
        <v>63.5</v>
      </c>
      <c r="U103" s="1520"/>
      <c r="V103" s="1521"/>
      <c r="W103" s="1519">
        <f>G19+G18+G21+G47+G56+G60+G61+G63+G64+G66+G67+G71+G72+G86+G80</f>
        <v>59.5</v>
      </c>
      <c r="X103" s="1520"/>
      <c r="Y103" s="1520"/>
      <c r="Z103" s="1044">
        <f>G91+G92</f>
        <v>19.5</v>
      </c>
      <c r="AA103" s="1167"/>
      <c r="AB103" s="546"/>
      <c r="AC103" s="294"/>
      <c r="AD103" s="294"/>
    </row>
    <row r="104" spans="1:30" s="10" customFormat="1" ht="20.25" customHeight="1">
      <c r="A104" s="929"/>
      <c r="L104" s="930"/>
      <c r="M104" s="931"/>
      <c r="N104" s="1515">
        <f>N103+Q103+T103+W103+Z103</f>
        <v>240</v>
      </c>
      <c r="O104" s="1515"/>
      <c r="P104" s="1515"/>
      <c r="Q104" s="1515"/>
      <c r="R104" s="1515"/>
      <c r="S104" s="1515"/>
      <c r="T104" s="1515"/>
      <c r="U104" s="1515"/>
      <c r="V104" s="1515"/>
      <c r="W104" s="1515"/>
      <c r="X104" s="1515"/>
      <c r="Y104" s="1515"/>
      <c r="Z104" s="1515"/>
      <c r="AA104" s="1168"/>
      <c r="AB104" s="547"/>
      <c r="AC104" s="123"/>
      <c r="AD104" s="123"/>
    </row>
    <row r="105" spans="1:30" s="10" customFormat="1" ht="6" customHeight="1">
      <c r="A105" s="925"/>
      <c r="L105" s="932"/>
      <c r="M105" s="932"/>
      <c r="N105" s="932"/>
      <c r="O105" s="932"/>
      <c r="P105" s="932"/>
      <c r="Q105" s="933"/>
      <c r="R105" s="933"/>
      <c r="S105" s="932"/>
      <c r="T105" s="932"/>
      <c r="U105" s="933"/>
      <c r="V105" s="933"/>
      <c r="W105" s="932"/>
      <c r="X105" s="932"/>
      <c r="Y105" s="932"/>
      <c r="Z105" s="932"/>
      <c r="AA105" s="932"/>
      <c r="AB105" s="19"/>
      <c r="AC105" s="19"/>
      <c r="AD105" s="13"/>
    </row>
    <row r="106" spans="12:30" ht="18" hidden="1">
      <c r="L106" s="939"/>
      <c r="M106" s="939"/>
      <c r="N106" s="939"/>
      <c r="O106" s="939"/>
      <c r="P106" s="939"/>
      <c r="Q106" s="939"/>
      <c r="R106" s="939"/>
      <c r="S106" s="939"/>
      <c r="T106" s="939"/>
      <c r="U106" s="939"/>
      <c r="V106" s="939"/>
      <c r="W106" s="939"/>
      <c r="X106" s="939"/>
      <c r="Y106" s="939"/>
      <c r="Z106" s="939"/>
      <c r="AA106" s="939"/>
      <c r="AB106" s="21"/>
      <c r="AC106" s="21"/>
      <c r="AD106" s="13"/>
    </row>
    <row r="107" spans="12:30" ht="17.25" customHeight="1">
      <c r="L107" s="939"/>
      <c r="M107" s="939"/>
      <c r="Z107" s="939"/>
      <c r="AA107" s="939"/>
      <c r="AB107" s="13"/>
      <c r="AC107" s="13"/>
      <c r="AD107" s="13"/>
    </row>
    <row r="108" spans="2:30" ht="18.75">
      <c r="B108" s="1146" t="s">
        <v>213</v>
      </c>
      <c r="C108" s="1147"/>
      <c r="D108" s="1509"/>
      <c r="E108" s="1510"/>
      <c r="F108" s="1510"/>
      <c r="G108" s="1148"/>
      <c r="H108" s="1511" t="s">
        <v>214</v>
      </c>
      <c r="I108" s="1512"/>
      <c r="J108" s="1512"/>
      <c r="K108" s="1512"/>
      <c r="L108" s="939"/>
      <c r="M108" s="939"/>
      <c r="N108" s="939"/>
      <c r="O108" s="939"/>
      <c r="P108" s="939"/>
      <c r="Q108" s="939"/>
      <c r="R108" s="939"/>
      <c r="S108" s="939"/>
      <c r="T108" s="939"/>
      <c r="U108" s="939"/>
      <c r="V108" s="939"/>
      <c r="W108" s="939"/>
      <c r="X108" s="939"/>
      <c r="Y108" s="939"/>
      <c r="Z108" s="939"/>
      <c r="AA108" s="939"/>
      <c r="AB108" s="13"/>
      <c r="AC108" s="13"/>
      <c r="AD108" s="13"/>
    </row>
    <row r="109" spans="2:30" ht="18.75">
      <c r="B109" s="1149"/>
      <c r="C109" s="1149"/>
      <c r="D109" s="1149"/>
      <c r="E109" s="1149"/>
      <c r="F109" s="1149"/>
      <c r="G109" s="1149"/>
      <c r="H109" s="1149"/>
      <c r="I109" s="1149"/>
      <c r="J109" s="1149"/>
      <c r="K109" s="1149"/>
      <c r="L109" s="939"/>
      <c r="M109" s="939"/>
      <c r="N109" s="939"/>
      <c r="O109" s="939"/>
      <c r="P109" s="939"/>
      <c r="Q109" s="939"/>
      <c r="R109" s="939"/>
      <c r="S109" s="939"/>
      <c r="T109" s="939"/>
      <c r="U109" s="939"/>
      <c r="V109" s="939"/>
      <c r="W109" s="939"/>
      <c r="X109" s="939"/>
      <c r="Y109" s="939"/>
      <c r="Z109" s="939"/>
      <c r="AA109" s="939"/>
      <c r="AB109" s="13"/>
      <c r="AC109" s="13"/>
      <c r="AD109" s="13"/>
    </row>
    <row r="110" spans="3:30" ht="18">
      <c r="C110" s="1150"/>
      <c r="D110" s="1151"/>
      <c r="E110" s="1150"/>
      <c r="F110" s="1150"/>
      <c r="G110" s="1152"/>
      <c r="H110" s="1152"/>
      <c r="I110" s="1152"/>
      <c r="J110" s="1152"/>
      <c r="K110" s="1152"/>
      <c r="L110" s="939"/>
      <c r="M110" s="939"/>
      <c r="N110" s="939"/>
      <c r="O110" s="939"/>
      <c r="P110" s="939"/>
      <c r="Q110" s="939"/>
      <c r="R110" s="939"/>
      <c r="S110" s="939"/>
      <c r="T110" s="939"/>
      <c r="U110" s="939"/>
      <c r="V110" s="939"/>
      <c r="W110" s="939"/>
      <c r="X110" s="939"/>
      <c r="Y110" s="939"/>
      <c r="Z110" s="939"/>
      <c r="AA110" s="939"/>
      <c r="AB110" s="13"/>
      <c r="AC110" s="13"/>
      <c r="AD110" s="13"/>
    </row>
    <row r="111" spans="2:30" ht="18.75">
      <c r="B111" s="1146" t="s">
        <v>258</v>
      </c>
      <c r="C111" s="1147"/>
      <c r="D111" s="1509"/>
      <c r="E111" s="1510"/>
      <c r="F111" s="1510"/>
      <c r="G111" s="1148"/>
      <c r="H111" s="1511" t="s">
        <v>259</v>
      </c>
      <c r="I111" s="1512"/>
      <c r="J111" s="1512"/>
      <c r="K111" s="1512"/>
      <c r="L111" s="939"/>
      <c r="M111" s="939"/>
      <c r="N111" s="939"/>
      <c r="O111" s="939"/>
      <c r="P111" s="939"/>
      <c r="Q111" s="939"/>
      <c r="R111" s="939"/>
      <c r="S111" s="939"/>
      <c r="T111" s="939"/>
      <c r="U111" s="939"/>
      <c r="V111" s="939"/>
      <c r="W111" s="939"/>
      <c r="X111" s="939"/>
      <c r="Y111" s="939"/>
      <c r="Z111" s="939"/>
      <c r="AA111" s="939"/>
      <c r="AB111" s="13"/>
      <c r="AC111" s="13"/>
      <c r="AD111" s="13"/>
    </row>
    <row r="112" spans="2:30" ht="18">
      <c r="B112" s="940"/>
      <c r="C112" s="941"/>
      <c r="D112" s="941"/>
      <c r="E112" s="942"/>
      <c r="F112" s="942"/>
      <c r="G112" s="942"/>
      <c r="H112" s="942"/>
      <c r="I112" s="941"/>
      <c r="J112" s="941"/>
      <c r="K112" s="941"/>
      <c r="L112" s="939"/>
      <c r="M112" s="939"/>
      <c r="N112" s="939"/>
      <c r="O112" s="939"/>
      <c r="P112" s="939"/>
      <c r="Q112" s="939"/>
      <c r="R112" s="939"/>
      <c r="S112" s="939"/>
      <c r="T112" s="939"/>
      <c r="U112" s="939"/>
      <c r="V112" s="939"/>
      <c r="W112" s="939"/>
      <c r="X112" s="939"/>
      <c r="Y112" s="939"/>
      <c r="Z112" s="939"/>
      <c r="AA112" s="939"/>
      <c r="AB112" s="13"/>
      <c r="AC112" s="13"/>
      <c r="AD112" s="13"/>
    </row>
    <row r="113" spans="2:30" ht="18">
      <c r="B113" s="940"/>
      <c r="C113" s="941"/>
      <c r="D113" s="941"/>
      <c r="E113" s="942"/>
      <c r="F113" s="942"/>
      <c r="G113" s="942"/>
      <c r="H113" s="942"/>
      <c r="I113" s="941"/>
      <c r="J113" s="941"/>
      <c r="K113" s="941"/>
      <c r="L113" s="939"/>
      <c r="M113" s="939"/>
      <c r="N113" s="939"/>
      <c r="O113" s="939"/>
      <c r="P113" s="939"/>
      <c r="Q113" s="939"/>
      <c r="R113" s="939"/>
      <c r="S113" s="939"/>
      <c r="T113" s="939"/>
      <c r="U113" s="939"/>
      <c r="V113" s="939"/>
      <c r="W113" s="939"/>
      <c r="X113" s="939"/>
      <c r="Y113" s="939"/>
      <c r="Z113" s="939"/>
      <c r="AA113" s="939"/>
      <c r="AB113" s="13"/>
      <c r="AC113" s="13"/>
      <c r="AD113" s="13"/>
    </row>
    <row r="114" spans="1:31" ht="18">
      <c r="A114" s="938"/>
      <c r="B114" s="934"/>
      <c r="C114" s="940"/>
      <c r="D114" s="941"/>
      <c r="E114" s="941"/>
      <c r="F114" s="942"/>
      <c r="G114" s="942"/>
      <c r="H114" s="942"/>
      <c r="I114" s="941"/>
      <c r="J114" s="941"/>
      <c r="K114" s="941"/>
      <c r="L114" s="941"/>
      <c r="M114" s="939"/>
      <c r="N114" s="939"/>
      <c r="O114" s="939"/>
      <c r="P114" s="939"/>
      <c r="Q114" s="939"/>
      <c r="R114" s="939"/>
      <c r="S114" s="939"/>
      <c r="T114" s="939"/>
      <c r="U114" s="939"/>
      <c r="V114" s="939"/>
      <c r="W114" s="939"/>
      <c r="X114" s="939"/>
      <c r="Y114" s="939"/>
      <c r="Z114" s="939"/>
      <c r="AA114" s="939"/>
      <c r="AB114" s="13"/>
      <c r="AC114" s="13"/>
      <c r="AD114" s="13"/>
      <c r="AE114" s="13"/>
    </row>
    <row r="115" spans="2:30" ht="18">
      <c r="B115" s="940"/>
      <c r="C115" s="941"/>
      <c r="D115" s="941"/>
      <c r="E115" s="942"/>
      <c r="F115" s="942"/>
      <c r="G115" s="942"/>
      <c r="H115" s="942"/>
      <c r="I115" s="941"/>
      <c r="J115" s="941"/>
      <c r="K115" s="941"/>
      <c r="L115" s="939"/>
      <c r="M115" s="939"/>
      <c r="N115" s="939"/>
      <c r="O115" s="939"/>
      <c r="P115" s="939"/>
      <c r="Q115" s="939"/>
      <c r="R115" s="939"/>
      <c r="S115" s="939"/>
      <c r="T115" s="939"/>
      <c r="U115" s="939"/>
      <c r="V115" s="939"/>
      <c r="W115" s="939"/>
      <c r="X115" s="939"/>
      <c r="Y115" s="939"/>
      <c r="Z115" s="939"/>
      <c r="AA115" s="939"/>
      <c r="AB115" s="13"/>
      <c r="AC115" s="13"/>
      <c r="AD115" s="13"/>
    </row>
    <row r="116" spans="2:30" ht="18">
      <c r="B116" s="940"/>
      <c r="C116" s="941"/>
      <c r="D116" s="941"/>
      <c r="E116" s="942"/>
      <c r="F116" s="942"/>
      <c r="G116" s="942"/>
      <c r="H116" s="942"/>
      <c r="I116" s="941"/>
      <c r="J116" s="941"/>
      <c r="K116" s="941"/>
      <c r="L116" s="939"/>
      <c r="M116" s="939"/>
      <c r="N116" s="939"/>
      <c r="O116" s="939"/>
      <c r="P116" s="939"/>
      <c r="Q116" s="939"/>
      <c r="R116" s="939"/>
      <c r="S116" s="939"/>
      <c r="T116" s="939"/>
      <c r="U116" s="939"/>
      <c r="V116" s="939"/>
      <c r="W116" s="939"/>
      <c r="X116" s="939"/>
      <c r="Y116" s="939"/>
      <c r="Z116" s="939"/>
      <c r="AA116" s="939"/>
      <c r="AB116" s="13"/>
      <c r="AC116" s="13"/>
      <c r="AD116" s="13"/>
    </row>
    <row r="117" spans="2:29" ht="18">
      <c r="B117" s="940"/>
      <c r="C117" s="941"/>
      <c r="D117" s="941"/>
      <c r="E117" s="942"/>
      <c r="F117" s="942"/>
      <c r="G117" s="942"/>
      <c r="H117" s="942"/>
      <c r="I117" s="941"/>
      <c r="J117" s="941"/>
      <c r="K117" s="941"/>
      <c r="L117" s="939"/>
      <c r="M117" s="939"/>
      <c r="N117" s="939"/>
      <c r="O117" s="939"/>
      <c r="P117" s="939"/>
      <c r="Q117" s="939"/>
      <c r="R117" s="939"/>
      <c r="S117" s="939"/>
      <c r="T117" s="939"/>
      <c r="U117" s="939"/>
      <c r="V117" s="939"/>
      <c r="W117" s="939"/>
      <c r="X117" s="939"/>
      <c r="Y117" s="939"/>
      <c r="Z117" s="939"/>
      <c r="AA117" s="939"/>
      <c r="AB117" s="13"/>
      <c r="AC117" s="13"/>
    </row>
  </sheetData>
  <sheetProtection/>
  <mergeCells count="393">
    <mergeCell ref="X33:Y33"/>
    <mergeCell ref="U18:V18"/>
    <mergeCell ref="U19:V19"/>
    <mergeCell ref="U20:V20"/>
    <mergeCell ref="U21:V21"/>
    <mergeCell ref="X18:Y18"/>
    <mergeCell ref="X19:Y19"/>
    <mergeCell ref="O18:P18"/>
    <mergeCell ref="O19:P19"/>
    <mergeCell ref="O20:P20"/>
    <mergeCell ref="O21:P21"/>
    <mergeCell ref="R18:S18"/>
    <mergeCell ref="R19:S19"/>
    <mergeCell ref="R20:S20"/>
    <mergeCell ref="R21:S21"/>
    <mergeCell ref="R81:S81"/>
    <mergeCell ref="O86:P86"/>
    <mergeCell ref="R84:S84"/>
    <mergeCell ref="R88:S88"/>
    <mergeCell ref="X81:Y81"/>
    <mergeCell ref="X20:Y20"/>
    <mergeCell ref="X21:Y21"/>
    <mergeCell ref="O33:P33"/>
    <mergeCell ref="R33:S33"/>
    <mergeCell ref="U33:V33"/>
    <mergeCell ref="A102:M102"/>
    <mergeCell ref="U87:V87"/>
    <mergeCell ref="U88:V88"/>
    <mergeCell ref="O91:P91"/>
    <mergeCell ref="O93:P93"/>
    <mergeCell ref="U100:V100"/>
    <mergeCell ref="U101:V101"/>
    <mergeCell ref="O92:P92"/>
    <mergeCell ref="R91:S91"/>
    <mergeCell ref="R87:S87"/>
    <mergeCell ref="R92:S92"/>
    <mergeCell ref="U81:V81"/>
    <mergeCell ref="A82:Z82"/>
    <mergeCell ref="U86:V86"/>
    <mergeCell ref="X84:Y84"/>
    <mergeCell ref="X85:Y85"/>
    <mergeCell ref="O84:P84"/>
    <mergeCell ref="O85:P85"/>
    <mergeCell ref="O81:P81"/>
    <mergeCell ref="O87:P87"/>
    <mergeCell ref="O80:P80"/>
    <mergeCell ref="R78:S78"/>
    <mergeCell ref="R79:S79"/>
    <mergeCell ref="R80:S80"/>
    <mergeCell ref="X79:Y79"/>
    <mergeCell ref="O89:P89"/>
    <mergeCell ref="R89:S89"/>
    <mergeCell ref="O88:P88"/>
    <mergeCell ref="R86:S86"/>
    <mergeCell ref="X86:Y86"/>
    <mergeCell ref="O75:P75"/>
    <mergeCell ref="U74:V74"/>
    <mergeCell ref="X74:Y74"/>
    <mergeCell ref="R74:S74"/>
    <mergeCell ref="O78:P78"/>
    <mergeCell ref="O79:P79"/>
    <mergeCell ref="X78:Y78"/>
    <mergeCell ref="U80:V80"/>
    <mergeCell ref="X80:Y80"/>
    <mergeCell ref="U78:V78"/>
    <mergeCell ref="U79:V79"/>
    <mergeCell ref="R71:S71"/>
    <mergeCell ref="U71:V71"/>
    <mergeCell ref="U72:V72"/>
    <mergeCell ref="U73:V73"/>
    <mergeCell ref="X71:Y71"/>
    <mergeCell ref="R72:S72"/>
    <mergeCell ref="X72:Y72"/>
    <mergeCell ref="X73:Y73"/>
    <mergeCell ref="U70:V70"/>
    <mergeCell ref="R73:S73"/>
    <mergeCell ref="X70:Y70"/>
    <mergeCell ref="R70:S70"/>
    <mergeCell ref="X67:Y67"/>
    <mergeCell ref="R68:S68"/>
    <mergeCell ref="U68:V68"/>
    <mergeCell ref="X68:Y68"/>
    <mergeCell ref="R69:S69"/>
    <mergeCell ref="U69:V69"/>
    <mergeCell ref="X69:Y69"/>
    <mergeCell ref="O69:P69"/>
    <mergeCell ref="O70:P70"/>
    <mergeCell ref="O71:P71"/>
    <mergeCell ref="O72:P72"/>
    <mergeCell ref="O73:P73"/>
    <mergeCell ref="O74:P74"/>
    <mergeCell ref="O67:P67"/>
    <mergeCell ref="O68:P68"/>
    <mergeCell ref="R65:S65"/>
    <mergeCell ref="R66:S66"/>
    <mergeCell ref="R67:S67"/>
    <mergeCell ref="U65:V65"/>
    <mergeCell ref="U66:V66"/>
    <mergeCell ref="U67:V67"/>
    <mergeCell ref="O64:P64"/>
    <mergeCell ref="R64:S64"/>
    <mergeCell ref="U64:V64"/>
    <mergeCell ref="X64:Y64"/>
    <mergeCell ref="O65:P65"/>
    <mergeCell ref="O66:P66"/>
    <mergeCell ref="X65:Y65"/>
    <mergeCell ref="X66:Y66"/>
    <mergeCell ref="O62:P62"/>
    <mergeCell ref="R62:S62"/>
    <mergeCell ref="U62:V62"/>
    <mergeCell ref="X62:Y62"/>
    <mergeCell ref="O63:P63"/>
    <mergeCell ref="R63:S63"/>
    <mergeCell ref="U63:V63"/>
    <mergeCell ref="X63:Y63"/>
    <mergeCell ref="O61:P61"/>
    <mergeCell ref="R61:S61"/>
    <mergeCell ref="U61:V61"/>
    <mergeCell ref="X61:Y61"/>
    <mergeCell ref="O59:P59"/>
    <mergeCell ref="R59:S59"/>
    <mergeCell ref="O60:P60"/>
    <mergeCell ref="R60:S60"/>
    <mergeCell ref="U59:V59"/>
    <mergeCell ref="U60:V60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2:P52"/>
    <mergeCell ref="R52:S52"/>
    <mergeCell ref="U52:V52"/>
    <mergeCell ref="X52:Y52"/>
    <mergeCell ref="O50:P50"/>
    <mergeCell ref="O51:P51"/>
    <mergeCell ref="R51:S51"/>
    <mergeCell ref="U49:V49"/>
    <mergeCell ref="R50:S50"/>
    <mergeCell ref="U50:V50"/>
    <mergeCell ref="U48:V48"/>
    <mergeCell ref="X50:Y50"/>
    <mergeCell ref="U51:V51"/>
    <mergeCell ref="X51:Y51"/>
    <mergeCell ref="O47:P47"/>
    <mergeCell ref="R47:S47"/>
    <mergeCell ref="U47:V47"/>
    <mergeCell ref="X47:Y47"/>
    <mergeCell ref="O48:P48"/>
    <mergeCell ref="O49:P49"/>
    <mergeCell ref="X49:Y49"/>
    <mergeCell ref="X48:Y48"/>
    <mergeCell ref="R48:S48"/>
    <mergeCell ref="R49:S49"/>
    <mergeCell ref="X43:Y43"/>
    <mergeCell ref="X44:Y44"/>
    <mergeCell ref="X45:Y45"/>
    <mergeCell ref="O46:P46"/>
    <mergeCell ref="R46:S46"/>
    <mergeCell ref="U46:V46"/>
    <mergeCell ref="X46:Y46"/>
    <mergeCell ref="X41:Y41"/>
    <mergeCell ref="O43:P43"/>
    <mergeCell ref="O44:P44"/>
    <mergeCell ref="O45:P45"/>
    <mergeCell ref="R43:S43"/>
    <mergeCell ref="R44:S44"/>
    <mergeCell ref="R45:S45"/>
    <mergeCell ref="U43:V43"/>
    <mergeCell ref="U44:V44"/>
    <mergeCell ref="U45:V45"/>
    <mergeCell ref="U40:V40"/>
    <mergeCell ref="U41:V41"/>
    <mergeCell ref="R40:S40"/>
    <mergeCell ref="R41:S41"/>
    <mergeCell ref="X35:Y35"/>
    <mergeCell ref="X36:Y36"/>
    <mergeCell ref="X37:Y37"/>
    <mergeCell ref="X38:Y38"/>
    <mergeCell ref="X39:Y39"/>
    <mergeCell ref="X40:Y40"/>
    <mergeCell ref="O41:P41"/>
    <mergeCell ref="R35:S35"/>
    <mergeCell ref="R36:S36"/>
    <mergeCell ref="R37:S37"/>
    <mergeCell ref="R38:S38"/>
    <mergeCell ref="R39:S39"/>
    <mergeCell ref="O35:P35"/>
    <mergeCell ref="O36:P36"/>
    <mergeCell ref="O37:P37"/>
    <mergeCell ref="O38:P38"/>
    <mergeCell ref="O40:P40"/>
    <mergeCell ref="U31:V31"/>
    <mergeCell ref="U30:V30"/>
    <mergeCell ref="U32:V32"/>
    <mergeCell ref="U34:V34"/>
    <mergeCell ref="O34:P34"/>
    <mergeCell ref="R30:S30"/>
    <mergeCell ref="R31:S31"/>
    <mergeCell ref="R32:S32"/>
    <mergeCell ref="U35:V35"/>
    <mergeCell ref="X34:Y34"/>
    <mergeCell ref="U27:V27"/>
    <mergeCell ref="U28:V28"/>
    <mergeCell ref="U29:V29"/>
    <mergeCell ref="O39:P39"/>
    <mergeCell ref="U36:V36"/>
    <mergeCell ref="U37:V37"/>
    <mergeCell ref="U38:V38"/>
    <mergeCell ref="U39:V39"/>
    <mergeCell ref="X29:Y29"/>
    <mergeCell ref="O32:P32"/>
    <mergeCell ref="R24:S24"/>
    <mergeCell ref="R27:S27"/>
    <mergeCell ref="R28:S28"/>
    <mergeCell ref="R29:S29"/>
    <mergeCell ref="X31:Y31"/>
    <mergeCell ref="X32:Y32"/>
    <mergeCell ref="X30:Y30"/>
    <mergeCell ref="O24:P24"/>
    <mergeCell ref="O27:P27"/>
    <mergeCell ref="O28:P28"/>
    <mergeCell ref="O29:P29"/>
    <mergeCell ref="O30:P30"/>
    <mergeCell ref="O31:P31"/>
    <mergeCell ref="X14:Y14"/>
    <mergeCell ref="X15:Y15"/>
    <mergeCell ref="X16:Y16"/>
    <mergeCell ref="X17:Y17"/>
    <mergeCell ref="X22:Y22"/>
    <mergeCell ref="O17:P17"/>
    <mergeCell ref="R34:S34"/>
    <mergeCell ref="U24:V24"/>
    <mergeCell ref="X24:Y24"/>
    <mergeCell ref="X27:Y27"/>
    <mergeCell ref="X28:Y28"/>
    <mergeCell ref="X5:Y5"/>
    <mergeCell ref="X7:Y7"/>
    <mergeCell ref="X8:Y8"/>
    <mergeCell ref="U11:V11"/>
    <mergeCell ref="U12:V12"/>
    <mergeCell ref="X11:Y11"/>
    <mergeCell ref="X12:Y12"/>
    <mergeCell ref="X13:Y13"/>
    <mergeCell ref="O12:P12"/>
    <mergeCell ref="O13:P13"/>
    <mergeCell ref="O22:P22"/>
    <mergeCell ref="U17:V17"/>
    <mergeCell ref="U22:V22"/>
    <mergeCell ref="R17:S17"/>
    <mergeCell ref="R22:S22"/>
    <mergeCell ref="U5:V5"/>
    <mergeCell ref="U7:V7"/>
    <mergeCell ref="U8:V8"/>
    <mergeCell ref="U14:V14"/>
    <mergeCell ref="R8:S8"/>
    <mergeCell ref="R16:S16"/>
    <mergeCell ref="U13:V13"/>
    <mergeCell ref="U15:V15"/>
    <mergeCell ref="U16:V16"/>
    <mergeCell ref="O16:P16"/>
    <mergeCell ref="R11:S11"/>
    <mergeCell ref="R12:S12"/>
    <mergeCell ref="R13:S13"/>
    <mergeCell ref="R14:S14"/>
    <mergeCell ref="R15:S15"/>
    <mergeCell ref="W103:Y103"/>
    <mergeCell ref="A1:Z1"/>
    <mergeCell ref="N2:Z2"/>
    <mergeCell ref="Z3:Z4"/>
    <mergeCell ref="A9:Z9"/>
    <mergeCell ref="A10:Z10"/>
    <mergeCell ref="O8:P8"/>
    <mergeCell ref="O11:P11"/>
    <mergeCell ref="O14:P14"/>
    <mergeCell ref="O15:P15"/>
    <mergeCell ref="H2:M2"/>
    <mergeCell ref="I3:L3"/>
    <mergeCell ref="M3:M7"/>
    <mergeCell ref="F5:F7"/>
    <mergeCell ref="C2:F3"/>
    <mergeCell ref="G2:G7"/>
    <mergeCell ref="I4:I7"/>
    <mergeCell ref="A22:B22"/>
    <mergeCell ref="E5:E7"/>
    <mergeCell ref="C4:C7"/>
    <mergeCell ref="D4:D7"/>
    <mergeCell ref="E4:F4"/>
    <mergeCell ref="A77:Z77"/>
    <mergeCell ref="A40:B40"/>
    <mergeCell ref="A76:Z76"/>
    <mergeCell ref="A2:A7"/>
    <mergeCell ref="B2:B7"/>
    <mergeCell ref="A41:F41"/>
    <mergeCell ref="N3:P4"/>
    <mergeCell ref="A90:Z90"/>
    <mergeCell ref="A23:Z23"/>
    <mergeCell ref="A99:M99"/>
    <mergeCell ref="W3:Y4"/>
    <mergeCell ref="A74:F74"/>
    <mergeCell ref="N6:Z6"/>
    <mergeCell ref="Q3:S4"/>
    <mergeCell ref="A42:Z42"/>
    <mergeCell ref="T3:V4"/>
    <mergeCell ref="K5:K7"/>
    <mergeCell ref="L5:L7"/>
    <mergeCell ref="J5:J7"/>
    <mergeCell ref="H3:H7"/>
    <mergeCell ref="J4:L4"/>
    <mergeCell ref="O5:P5"/>
    <mergeCell ref="O7:P7"/>
    <mergeCell ref="R5:S5"/>
    <mergeCell ref="R7:S7"/>
    <mergeCell ref="D111:F111"/>
    <mergeCell ref="H111:K111"/>
    <mergeCell ref="A81:F81"/>
    <mergeCell ref="A100:M100"/>
    <mergeCell ref="A97:M97"/>
    <mergeCell ref="A98:M98"/>
    <mergeCell ref="A96:F96"/>
    <mergeCell ref="A93:F93"/>
    <mergeCell ref="A101:M101"/>
    <mergeCell ref="A87:F87"/>
    <mergeCell ref="D108:F108"/>
    <mergeCell ref="H108:K108"/>
    <mergeCell ref="A88:F88"/>
    <mergeCell ref="N104:Z104"/>
    <mergeCell ref="N103:P103"/>
    <mergeCell ref="Q103:S103"/>
    <mergeCell ref="T103:V103"/>
    <mergeCell ref="O101:P101"/>
    <mergeCell ref="R100:S100"/>
    <mergeCell ref="R101:S101"/>
    <mergeCell ref="O97:P97"/>
    <mergeCell ref="O98:P98"/>
    <mergeCell ref="O99:P99"/>
    <mergeCell ref="R96:S96"/>
    <mergeCell ref="X97:Y97"/>
    <mergeCell ref="U96:V96"/>
    <mergeCell ref="U97:V97"/>
    <mergeCell ref="U98:V98"/>
    <mergeCell ref="U99:V99"/>
    <mergeCell ref="U57:V57"/>
    <mergeCell ref="X57:Y57"/>
    <mergeCell ref="O83:P83"/>
    <mergeCell ref="R83:S83"/>
    <mergeCell ref="U83:V83"/>
    <mergeCell ref="O96:P96"/>
    <mergeCell ref="U58:V58"/>
    <mergeCell ref="X58:Y58"/>
    <mergeCell ref="X59:Y59"/>
    <mergeCell ref="X60:Y60"/>
    <mergeCell ref="O58:P58"/>
    <mergeCell ref="R58:S58"/>
    <mergeCell ref="X89:Y89"/>
    <mergeCell ref="O100:P100"/>
    <mergeCell ref="R97:S97"/>
    <mergeCell ref="R98:S98"/>
    <mergeCell ref="R99:S99"/>
    <mergeCell ref="X96:Y96"/>
    <mergeCell ref="U92:V92"/>
    <mergeCell ref="X91:Y91"/>
    <mergeCell ref="X92:Y92"/>
    <mergeCell ref="X93:Y93"/>
    <mergeCell ref="R93:S93"/>
    <mergeCell ref="X83:Y83"/>
    <mergeCell ref="R85:S85"/>
    <mergeCell ref="U89:V89"/>
    <mergeCell ref="X87:Y87"/>
    <mergeCell ref="X88:Y88"/>
    <mergeCell ref="U84:V84"/>
    <mergeCell ref="U85:V85"/>
    <mergeCell ref="N102:P102"/>
    <mergeCell ref="Q102:S102"/>
    <mergeCell ref="T102:V102"/>
    <mergeCell ref="W102:Y102"/>
    <mergeCell ref="U91:V91"/>
    <mergeCell ref="X98:Y98"/>
    <mergeCell ref="X99:Y99"/>
    <mergeCell ref="X100:Y100"/>
    <mergeCell ref="X101:Y101"/>
    <mergeCell ref="U93:V9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zoomScaleSheetLayoutView="25" zoomScalePageLayoutView="50" workbookViewId="0" topLeftCell="A1">
      <selection activeCell="B14" sqref="B14"/>
    </sheetView>
  </sheetViews>
  <sheetFormatPr defaultColWidth="9.00390625" defaultRowHeight="12.75"/>
  <cols>
    <col min="1" max="1" width="10.125" style="934" customWidth="1"/>
    <col min="2" max="2" width="74.125" style="935" customWidth="1"/>
    <col min="3" max="3" width="5.00390625" style="936" customWidth="1"/>
    <col min="4" max="4" width="6.25390625" style="937" customWidth="1"/>
    <col min="5" max="5" width="4.25390625" style="936" customWidth="1"/>
    <col min="6" max="6" width="7.125" style="936" customWidth="1"/>
    <col min="7" max="7" width="8.625" style="938" hidden="1" customWidth="1"/>
    <col min="8" max="8" width="8.75390625" style="938" hidden="1" customWidth="1"/>
    <col min="9" max="9" width="6.375" style="938" customWidth="1"/>
    <col min="10" max="10" width="6.875" style="938" customWidth="1"/>
    <col min="11" max="11" width="7.875" style="938" customWidth="1"/>
    <col min="12" max="12" width="7.75390625" style="938" customWidth="1"/>
    <col min="13" max="13" width="8.25390625" style="938" hidden="1" customWidth="1"/>
    <col min="14" max="14" width="11.125" style="938" hidden="1" customWidth="1"/>
    <col min="15" max="15" width="7.875" style="938" customWidth="1"/>
    <col min="16" max="16" width="4.00390625" style="938" customWidth="1"/>
    <col min="17" max="17" width="10.75390625" style="938" hidden="1" customWidth="1"/>
    <col min="18" max="18" width="5.875" style="938" hidden="1" customWidth="1"/>
    <col min="19" max="19" width="6.375" style="938" hidden="1" customWidth="1"/>
    <col min="20" max="20" width="10.75390625" style="938" hidden="1" customWidth="1"/>
    <col min="21" max="21" width="6.75390625" style="938" hidden="1" customWidth="1"/>
    <col min="22" max="22" width="7.00390625" style="938" hidden="1" customWidth="1"/>
    <col min="23" max="23" width="10.125" style="938" hidden="1" customWidth="1"/>
    <col min="24" max="24" width="6.125" style="938" hidden="1" customWidth="1"/>
    <col min="25" max="25" width="4.625" style="938" hidden="1" customWidth="1"/>
    <col min="26" max="26" width="11.75390625" style="938" hidden="1" customWidth="1"/>
    <col min="27" max="27" width="23.25390625" style="938" customWidth="1"/>
    <col min="28" max="28" width="8.75390625" style="7" customWidth="1"/>
    <col min="29" max="31" width="10.75390625" style="7" customWidth="1"/>
    <col min="32" max="33" width="9.125" style="7" customWidth="1"/>
    <col min="34" max="16384" width="9.125" style="7" customWidth="1"/>
  </cols>
  <sheetData>
    <row r="1" spans="1:30" s="10" customFormat="1" ht="19.5" thickBot="1">
      <c r="A1" s="1614" t="s">
        <v>278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5"/>
      <c r="U1" s="1615"/>
      <c r="V1" s="1615"/>
      <c r="W1" s="1615"/>
      <c r="X1" s="1615"/>
      <c r="Y1" s="1615"/>
      <c r="Z1" s="1616"/>
      <c r="AA1" s="1155"/>
      <c r="AB1" s="529"/>
      <c r="AC1" s="52"/>
      <c r="AD1" s="52"/>
    </row>
    <row r="2" spans="1:30" s="1269" customFormat="1" ht="20.25">
      <c r="A2" s="1687" t="s">
        <v>20</v>
      </c>
      <c r="B2" s="1689" t="s">
        <v>96</v>
      </c>
      <c r="C2" s="1692" t="s">
        <v>226</v>
      </c>
      <c r="D2" s="1693"/>
      <c r="E2" s="1694"/>
      <c r="F2" s="1695"/>
      <c r="G2" s="1700" t="s">
        <v>97</v>
      </c>
      <c r="H2" s="1702" t="s">
        <v>98</v>
      </c>
      <c r="I2" s="1703"/>
      <c r="J2" s="1703"/>
      <c r="K2" s="1703"/>
      <c r="L2" s="1703"/>
      <c r="M2" s="1704"/>
      <c r="N2" s="1705"/>
      <c r="O2" s="1706"/>
      <c r="P2" s="1706"/>
      <c r="Q2" s="1706"/>
      <c r="R2" s="1706"/>
      <c r="S2" s="1706"/>
      <c r="T2" s="1706"/>
      <c r="U2" s="1706"/>
      <c r="V2" s="1706"/>
      <c r="W2" s="1706"/>
      <c r="X2" s="1706"/>
      <c r="Y2" s="1706"/>
      <c r="Z2" s="1707"/>
      <c r="AA2" s="1760" t="s">
        <v>276</v>
      </c>
      <c r="AB2" s="1267"/>
      <c r="AC2" s="1268"/>
      <c r="AD2" s="1268"/>
    </row>
    <row r="3" spans="1:30" s="1269" customFormat="1" ht="20.25">
      <c r="A3" s="1688"/>
      <c r="B3" s="1690"/>
      <c r="C3" s="1696"/>
      <c r="D3" s="1697"/>
      <c r="E3" s="1698"/>
      <c r="F3" s="1699"/>
      <c r="G3" s="1701"/>
      <c r="H3" s="1708" t="s">
        <v>99</v>
      </c>
      <c r="I3" s="1709" t="s">
        <v>100</v>
      </c>
      <c r="J3" s="1710"/>
      <c r="K3" s="1710"/>
      <c r="L3" s="1711"/>
      <c r="M3" s="1712" t="s">
        <v>101</v>
      </c>
      <c r="N3" s="1714" t="s">
        <v>21</v>
      </c>
      <c r="O3" s="1715"/>
      <c r="P3" s="1716"/>
      <c r="Q3" s="1720" t="s">
        <v>22</v>
      </c>
      <c r="R3" s="1715"/>
      <c r="S3" s="1716"/>
      <c r="T3" s="1720" t="s">
        <v>23</v>
      </c>
      <c r="U3" s="1715"/>
      <c r="V3" s="1716"/>
      <c r="W3" s="1720" t="s">
        <v>24</v>
      </c>
      <c r="X3" s="1715"/>
      <c r="Y3" s="1715"/>
      <c r="Z3" s="1722" t="s">
        <v>25</v>
      </c>
      <c r="AA3" s="1760"/>
      <c r="AB3" s="1267"/>
      <c r="AC3" s="1268"/>
      <c r="AD3" s="1268"/>
    </row>
    <row r="4" spans="1:30" s="1269" customFormat="1" ht="20.25">
      <c r="A4" s="1688"/>
      <c r="B4" s="1690"/>
      <c r="C4" s="1723" t="s">
        <v>102</v>
      </c>
      <c r="D4" s="1723" t="s">
        <v>103</v>
      </c>
      <c r="E4" s="1724" t="s">
        <v>104</v>
      </c>
      <c r="F4" s="1725"/>
      <c r="G4" s="1701"/>
      <c r="H4" s="1708"/>
      <c r="I4" s="1723" t="s">
        <v>105</v>
      </c>
      <c r="J4" s="1724" t="s">
        <v>106</v>
      </c>
      <c r="K4" s="1726"/>
      <c r="L4" s="1727"/>
      <c r="M4" s="1712"/>
      <c r="N4" s="1717"/>
      <c r="O4" s="1718"/>
      <c r="P4" s="1719"/>
      <c r="Q4" s="1721"/>
      <c r="R4" s="1718"/>
      <c r="S4" s="1719"/>
      <c r="T4" s="1721"/>
      <c r="U4" s="1718"/>
      <c r="V4" s="1719"/>
      <c r="W4" s="1721"/>
      <c r="X4" s="1718"/>
      <c r="Y4" s="1718"/>
      <c r="Z4" s="1722"/>
      <c r="AA4" s="1760"/>
      <c r="AB4" s="1267"/>
      <c r="AC4" s="1268"/>
      <c r="AD4" s="1268"/>
    </row>
    <row r="5" spans="1:30" s="1269" customFormat="1" ht="17.25" customHeight="1">
      <c r="A5" s="1688"/>
      <c r="B5" s="1690"/>
      <c r="C5" s="1723"/>
      <c r="D5" s="1723"/>
      <c r="E5" s="1728" t="s">
        <v>107</v>
      </c>
      <c r="F5" s="1731" t="s">
        <v>108</v>
      </c>
      <c r="G5" s="1701"/>
      <c r="H5" s="1708"/>
      <c r="I5" s="1723"/>
      <c r="J5" s="1734" t="s">
        <v>49</v>
      </c>
      <c r="K5" s="1737" t="s">
        <v>72</v>
      </c>
      <c r="L5" s="1740" t="s">
        <v>109</v>
      </c>
      <c r="M5" s="1713"/>
      <c r="N5" s="1270">
        <v>1</v>
      </c>
      <c r="O5" s="1742">
        <v>2</v>
      </c>
      <c r="P5" s="1743"/>
      <c r="Q5" s="1271">
        <v>3</v>
      </c>
      <c r="R5" s="1742">
        <v>4</v>
      </c>
      <c r="S5" s="1743"/>
      <c r="T5" s="1271">
        <v>5</v>
      </c>
      <c r="U5" s="1742">
        <v>6</v>
      </c>
      <c r="V5" s="1743"/>
      <c r="W5" s="1271">
        <v>7</v>
      </c>
      <c r="X5" s="1742">
        <v>8</v>
      </c>
      <c r="Y5" s="1744"/>
      <c r="Z5" s="1272">
        <v>9</v>
      </c>
      <c r="AA5" s="1760"/>
      <c r="AB5" s="1273"/>
      <c r="AC5" s="1268"/>
      <c r="AD5" s="1268"/>
    </row>
    <row r="6" spans="1:30" s="1269" customFormat="1" ht="17.25" customHeight="1" thickBot="1">
      <c r="A6" s="1688"/>
      <c r="B6" s="1690"/>
      <c r="C6" s="1723"/>
      <c r="D6" s="1723"/>
      <c r="E6" s="1729"/>
      <c r="F6" s="1732"/>
      <c r="G6" s="1701"/>
      <c r="H6" s="1708"/>
      <c r="I6" s="1723"/>
      <c r="J6" s="1735"/>
      <c r="K6" s="1738"/>
      <c r="L6" s="1741"/>
      <c r="M6" s="1713"/>
      <c r="N6" s="1745"/>
      <c r="O6" s="1746"/>
      <c r="P6" s="1746"/>
      <c r="Q6" s="1746"/>
      <c r="R6" s="1746"/>
      <c r="S6" s="1746"/>
      <c r="T6" s="1746"/>
      <c r="U6" s="1746"/>
      <c r="V6" s="1746"/>
      <c r="W6" s="1746"/>
      <c r="X6" s="1746"/>
      <c r="Y6" s="1746"/>
      <c r="Z6" s="1746"/>
      <c r="AA6" s="1760"/>
      <c r="AB6" s="1267"/>
      <c r="AC6" s="1268"/>
      <c r="AD6" s="1268"/>
    </row>
    <row r="7" spans="1:30" s="1269" customFormat="1" ht="30.75" customHeight="1" thickBot="1">
      <c r="A7" s="1688"/>
      <c r="B7" s="1691"/>
      <c r="C7" s="1723"/>
      <c r="D7" s="1723"/>
      <c r="E7" s="1730"/>
      <c r="F7" s="1733"/>
      <c r="G7" s="1701"/>
      <c r="H7" s="1708"/>
      <c r="I7" s="1723"/>
      <c r="J7" s="1736"/>
      <c r="K7" s="1739"/>
      <c r="L7" s="1741"/>
      <c r="M7" s="1713"/>
      <c r="N7" s="1274"/>
      <c r="O7" s="1747"/>
      <c r="P7" s="1748"/>
      <c r="Q7" s="1274"/>
      <c r="R7" s="1747"/>
      <c r="S7" s="1748"/>
      <c r="T7" s="1274"/>
      <c r="U7" s="1747"/>
      <c r="V7" s="1748"/>
      <c r="W7" s="1274"/>
      <c r="X7" s="1747"/>
      <c r="Y7" s="1748"/>
      <c r="Z7" s="1275"/>
      <c r="AA7" s="1760"/>
      <c r="AB7" s="1276"/>
      <c r="AC7" s="1268"/>
      <c r="AD7" s="1268"/>
    </row>
    <row r="8" spans="1:34" s="1269" customFormat="1" ht="19.5" customHeight="1">
      <c r="A8" s="1277" t="s">
        <v>114</v>
      </c>
      <c r="B8" s="1278" t="s">
        <v>38</v>
      </c>
      <c r="C8" s="1279">
        <v>2</v>
      </c>
      <c r="D8" s="1280"/>
      <c r="E8" s="1280"/>
      <c r="F8" s="1281"/>
      <c r="G8" s="1282">
        <v>4</v>
      </c>
      <c r="H8" s="1283">
        <v>120</v>
      </c>
      <c r="I8" s="1284">
        <v>4</v>
      </c>
      <c r="J8" s="1285">
        <v>4</v>
      </c>
      <c r="K8" s="1285"/>
      <c r="L8" s="1285"/>
      <c r="M8" s="1286">
        <v>116</v>
      </c>
      <c r="N8" s="1287"/>
      <c r="O8" s="1753" t="s">
        <v>120</v>
      </c>
      <c r="P8" s="1754"/>
      <c r="Q8" s="1288"/>
      <c r="R8" s="1753"/>
      <c r="S8" s="1755"/>
      <c r="T8" s="1287"/>
      <c r="U8" s="1753"/>
      <c r="V8" s="1754"/>
      <c r="W8" s="1287"/>
      <c r="X8" s="1753"/>
      <c r="Y8" s="1754"/>
      <c r="Z8" s="1289"/>
      <c r="AA8" s="1290"/>
      <c r="AB8" s="1291"/>
      <c r="AC8" s="1292"/>
      <c r="AD8" s="1292">
        <v>3</v>
      </c>
      <c r="AE8" s="1293" t="s">
        <v>23</v>
      </c>
      <c r="AH8" s="1269">
        <v>2</v>
      </c>
    </row>
    <row r="9" spans="1:34" s="1269" customFormat="1" ht="21" thickBot="1">
      <c r="A9" s="1294" t="s">
        <v>125</v>
      </c>
      <c r="B9" s="1295" t="s">
        <v>58</v>
      </c>
      <c r="C9" s="1296">
        <v>2</v>
      </c>
      <c r="D9" s="1297"/>
      <c r="E9" s="1297"/>
      <c r="F9" s="1298"/>
      <c r="G9" s="1299">
        <v>4</v>
      </c>
      <c r="H9" s="1300">
        <v>120</v>
      </c>
      <c r="I9" s="1301">
        <v>12</v>
      </c>
      <c r="J9" s="1302">
        <v>4</v>
      </c>
      <c r="K9" s="1297">
        <v>8</v>
      </c>
      <c r="L9" s="1297"/>
      <c r="M9" s="1303">
        <v>108</v>
      </c>
      <c r="N9" s="1304"/>
      <c r="O9" s="1761" t="s">
        <v>244</v>
      </c>
      <c r="P9" s="1762"/>
      <c r="Q9" s="1304"/>
      <c r="R9" s="1761"/>
      <c r="S9" s="1762"/>
      <c r="T9" s="1305"/>
      <c r="U9" s="1763"/>
      <c r="V9" s="1764"/>
      <c r="W9" s="1305"/>
      <c r="X9" s="1763"/>
      <c r="Y9" s="1764"/>
      <c r="Z9" s="1306"/>
      <c r="AA9" s="1307"/>
      <c r="AB9" s="1308"/>
      <c r="AC9" s="1268"/>
      <c r="AD9" s="1309">
        <v>37</v>
      </c>
      <c r="AE9" s="1293" t="s">
        <v>21</v>
      </c>
      <c r="AH9" s="1269">
        <v>2</v>
      </c>
    </row>
    <row r="10" spans="1:34" s="1269" customFormat="1" ht="20.25">
      <c r="A10" s="1277" t="s">
        <v>167</v>
      </c>
      <c r="B10" s="1310" t="s">
        <v>281</v>
      </c>
      <c r="C10" s="1311">
        <v>2</v>
      </c>
      <c r="D10" s="1280"/>
      <c r="E10" s="1280"/>
      <c r="F10" s="1312"/>
      <c r="G10" s="1313">
        <v>5</v>
      </c>
      <c r="H10" s="1314">
        <v>150</v>
      </c>
      <c r="I10" s="1315">
        <v>12</v>
      </c>
      <c r="J10" s="1316" t="s">
        <v>201</v>
      </c>
      <c r="K10" s="1280"/>
      <c r="L10" s="1316" t="s">
        <v>120</v>
      </c>
      <c r="M10" s="1317">
        <v>138</v>
      </c>
      <c r="N10" s="1318"/>
      <c r="O10" s="1749" t="s">
        <v>244</v>
      </c>
      <c r="P10" s="1750"/>
      <c r="Q10" s="1319"/>
      <c r="R10" s="1749"/>
      <c r="S10" s="1750"/>
      <c r="T10" s="1320"/>
      <c r="U10" s="1751"/>
      <c r="V10" s="1752"/>
      <c r="W10" s="1320"/>
      <c r="X10" s="1751"/>
      <c r="Y10" s="1752"/>
      <c r="Z10" s="1321"/>
      <c r="AA10" s="1307"/>
      <c r="AB10" s="1308"/>
      <c r="AC10" s="1268"/>
      <c r="AD10" s="1309"/>
      <c r="AH10" s="1269">
        <v>2</v>
      </c>
    </row>
    <row r="11" spans="1:34" s="1269" customFormat="1" ht="40.5">
      <c r="A11" s="1323" t="s">
        <v>170</v>
      </c>
      <c r="B11" s="1324" t="s">
        <v>60</v>
      </c>
      <c r="C11" s="1325">
        <v>2</v>
      </c>
      <c r="D11" s="1326"/>
      <c r="E11" s="1326"/>
      <c r="F11" s="1327"/>
      <c r="G11" s="1328">
        <v>7</v>
      </c>
      <c r="H11" s="1329">
        <v>210</v>
      </c>
      <c r="I11" s="1330">
        <v>16</v>
      </c>
      <c r="J11" s="1331" t="s">
        <v>202</v>
      </c>
      <c r="K11" s="1326"/>
      <c r="L11" s="1331" t="s">
        <v>203</v>
      </c>
      <c r="M11" s="1332">
        <v>194</v>
      </c>
      <c r="N11" s="1333"/>
      <c r="O11" s="1756" t="s">
        <v>206</v>
      </c>
      <c r="P11" s="1757"/>
      <c r="Q11" s="1333"/>
      <c r="R11" s="1756"/>
      <c r="S11" s="1757"/>
      <c r="T11" s="1334"/>
      <c r="U11" s="1758"/>
      <c r="V11" s="1759"/>
      <c r="W11" s="1334"/>
      <c r="X11" s="1758"/>
      <c r="Y11" s="1759"/>
      <c r="Z11" s="1335"/>
      <c r="AA11" s="1336"/>
      <c r="AB11" s="1308"/>
      <c r="AC11" s="1268"/>
      <c r="AD11" s="1309"/>
      <c r="AH11" s="1269">
        <v>2</v>
      </c>
    </row>
    <row r="12" spans="1:27" s="1322" customFormat="1" ht="20.25">
      <c r="A12" s="1337"/>
      <c r="B12" s="1338"/>
      <c r="C12" s="1339">
        <v>4</v>
      </c>
      <c r="D12" s="1340"/>
      <c r="E12" s="1339"/>
      <c r="F12" s="1339"/>
      <c r="G12" s="1341"/>
      <c r="H12" s="1341"/>
      <c r="I12" s="1341">
        <f>SUM(I8:I11)</f>
        <v>44</v>
      </c>
      <c r="J12" s="1341"/>
      <c r="K12" s="1341"/>
      <c r="L12" s="1341"/>
      <c r="M12" s="1341"/>
      <c r="N12" s="1341"/>
      <c r="O12" s="1341"/>
      <c r="P12" s="1341"/>
      <c r="Q12" s="1341"/>
      <c r="R12" s="1341"/>
      <c r="S12" s="1341"/>
      <c r="T12" s="1341"/>
      <c r="U12" s="1341"/>
      <c r="V12" s="1341"/>
      <c r="W12" s="1341"/>
      <c r="X12" s="1341"/>
      <c r="Y12" s="1341"/>
      <c r="Z12" s="1341"/>
      <c r="AA12" s="1341"/>
    </row>
  </sheetData>
  <sheetProtection/>
  <mergeCells count="51">
    <mergeCell ref="O11:P11"/>
    <mergeCell ref="R11:S11"/>
    <mergeCell ref="U11:V11"/>
    <mergeCell ref="X11:Y11"/>
    <mergeCell ref="AA2:AA7"/>
    <mergeCell ref="O9:P9"/>
    <mergeCell ref="R9:S9"/>
    <mergeCell ref="U9:V9"/>
    <mergeCell ref="X9:Y9"/>
    <mergeCell ref="O10:P10"/>
    <mergeCell ref="R10:S10"/>
    <mergeCell ref="U10:V10"/>
    <mergeCell ref="X10:Y10"/>
    <mergeCell ref="O8:P8"/>
    <mergeCell ref="R8:S8"/>
    <mergeCell ref="U8:V8"/>
    <mergeCell ref="X8:Y8"/>
    <mergeCell ref="R5:S5"/>
    <mergeCell ref="U5:V5"/>
    <mergeCell ref="X5:Y5"/>
    <mergeCell ref="N6:Z6"/>
    <mergeCell ref="O7:P7"/>
    <mergeCell ref="R7:S7"/>
    <mergeCell ref="U7:V7"/>
    <mergeCell ref="X7:Y7"/>
    <mergeCell ref="E5:E7"/>
    <mergeCell ref="F5:F7"/>
    <mergeCell ref="J5:J7"/>
    <mergeCell ref="K5:K7"/>
    <mergeCell ref="L5:L7"/>
    <mergeCell ref="O5:P5"/>
    <mergeCell ref="N3:P4"/>
    <mergeCell ref="Q3:S4"/>
    <mergeCell ref="T3:V4"/>
    <mergeCell ref="W3:Y4"/>
    <mergeCell ref="Z3:Z4"/>
    <mergeCell ref="C4:C7"/>
    <mergeCell ref="D4:D7"/>
    <mergeCell ref="E4:F4"/>
    <mergeCell ref="I4:I7"/>
    <mergeCell ref="J4:L4"/>
    <mergeCell ref="A1:Z1"/>
    <mergeCell ref="A2:A7"/>
    <mergeCell ref="B2:B7"/>
    <mergeCell ref="C2:F3"/>
    <mergeCell ref="G2:G7"/>
    <mergeCell ref="H2:M2"/>
    <mergeCell ref="N2:Z2"/>
    <mergeCell ref="H3:H7"/>
    <mergeCell ref="I3:L3"/>
    <mergeCell ref="M3:M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="70" zoomScaleNormal="70" zoomScaleSheetLayoutView="25" zoomScalePageLayoutView="50" workbookViewId="0" topLeftCell="A16">
      <selection activeCell="B26" sqref="B26"/>
    </sheetView>
  </sheetViews>
  <sheetFormatPr defaultColWidth="9.00390625" defaultRowHeight="12.75"/>
  <cols>
    <col min="1" max="1" width="10.125" style="1242" customWidth="1"/>
    <col min="2" max="2" width="74.125" style="935" customWidth="1"/>
    <col min="3" max="3" width="5.00390625" style="1150" customWidth="1"/>
    <col min="4" max="4" width="6.25390625" style="1151" customWidth="1"/>
    <col min="5" max="5" width="4.25390625" style="1150" customWidth="1"/>
    <col min="6" max="6" width="7.125" style="1150" customWidth="1"/>
    <col min="7" max="7" width="8.625" style="1152" customWidth="1"/>
    <col min="8" max="8" width="8.75390625" style="1152" customWidth="1"/>
    <col min="9" max="9" width="6.375" style="1152" customWidth="1"/>
    <col min="10" max="10" width="6.875" style="1152" customWidth="1"/>
    <col min="11" max="11" width="7.875" style="1152" customWidth="1"/>
    <col min="12" max="12" width="7.75390625" style="1152" customWidth="1"/>
    <col min="13" max="13" width="8.25390625" style="1152" customWidth="1"/>
    <col min="14" max="14" width="11.125" style="1152" customWidth="1"/>
    <col min="15" max="15" width="7.875" style="1152" hidden="1" customWidth="1"/>
    <col min="16" max="16" width="1.25" style="1152" hidden="1" customWidth="1"/>
    <col min="17" max="17" width="10.75390625" style="1152" hidden="1" customWidth="1"/>
    <col min="18" max="18" width="5.875" style="1152" hidden="1" customWidth="1"/>
    <col min="19" max="19" width="6.375" style="1152" hidden="1" customWidth="1"/>
    <col min="20" max="20" width="10.75390625" style="1152" hidden="1" customWidth="1"/>
    <col min="21" max="21" width="6.75390625" style="1152" hidden="1" customWidth="1"/>
    <col min="22" max="22" width="7.00390625" style="1152" hidden="1" customWidth="1"/>
    <col min="23" max="23" width="10.125" style="1152" hidden="1" customWidth="1"/>
    <col min="24" max="24" width="6.125" style="1152" hidden="1" customWidth="1"/>
    <col min="25" max="25" width="4.625" style="1152" hidden="1" customWidth="1"/>
    <col min="26" max="27" width="11.75390625" style="1152" hidden="1" customWidth="1"/>
    <col min="28" max="28" width="8.75390625" style="1243" hidden="1" customWidth="1"/>
    <col min="29" max="31" width="10.75390625" style="1243" hidden="1" customWidth="1"/>
    <col min="32" max="33" width="9.125" style="1243" hidden="1" customWidth="1"/>
    <col min="34" max="35" width="0" style="1243" hidden="1" customWidth="1"/>
    <col min="36" max="36" width="18.25390625" style="1243" customWidth="1"/>
    <col min="37" max="16384" width="9.125" style="7" customWidth="1"/>
  </cols>
  <sheetData>
    <row r="1" spans="1:36" s="10" customFormat="1" ht="19.5" hidden="1" thickBot="1">
      <c r="A1" s="1822" t="s">
        <v>277</v>
      </c>
      <c r="B1" s="1823"/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1823"/>
      <c r="N1" s="1823"/>
      <c r="O1" s="1823"/>
      <c r="P1" s="1823"/>
      <c r="Q1" s="1823"/>
      <c r="R1" s="1823"/>
      <c r="S1" s="1823"/>
      <c r="T1" s="1823"/>
      <c r="U1" s="1823"/>
      <c r="V1" s="1823"/>
      <c r="W1" s="1823"/>
      <c r="X1" s="1823"/>
      <c r="Y1" s="1823"/>
      <c r="Z1" s="1824"/>
      <c r="AA1" s="1181"/>
      <c r="AB1" s="1182"/>
      <c r="AC1" s="52"/>
      <c r="AD1" s="52"/>
      <c r="AE1" s="1183"/>
      <c r="AF1" s="1183"/>
      <c r="AG1" s="1183"/>
      <c r="AH1" s="1183"/>
      <c r="AI1" s="1183"/>
      <c r="AJ1" s="1183"/>
    </row>
    <row r="2" spans="1:36" s="10" customFormat="1" ht="18.75" hidden="1">
      <c r="A2" s="1825" t="s">
        <v>20</v>
      </c>
      <c r="B2" s="1827" t="s">
        <v>96</v>
      </c>
      <c r="C2" s="1830" t="s">
        <v>226</v>
      </c>
      <c r="D2" s="1831"/>
      <c r="E2" s="1832"/>
      <c r="F2" s="1833"/>
      <c r="G2" s="1838" t="s">
        <v>97</v>
      </c>
      <c r="H2" s="1840" t="s">
        <v>98</v>
      </c>
      <c r="I2" s="1841"/>
      <c r="J2" s="1841"/>
      <c r="K2" s="1841"/>
      <c r="L2" s="1841"/>
      <c r="M2" s="1842"/>
      <c r="N2" s="1843"/>
      <c r="O2" s="1844"/>
      <c r="P2" s="1844"/>
      <c r="Q2" s="1844"/>
      <c r="R2" s="1844"/>
      <c r="S2" s="1844"/>
      <c r="T2" s="1844"/>
      <c r="U2" s="1844"/>
      <c r="V2" s="1844"/>
      <c r="W2" s="1844"/>
      <c r="X2" s="1844"/>
      <c r="Y2" s="1844"/>
      <c r="Z2" s="1845"/>
      <c r="AA2" s="1184"/>
      <c r="AB2" s="1185"/>
      <c r="AC2" s="52"/>
      <c r="AD2" s="52"/>
      <c r="AE2" s="1183"/>
      <c r="AF2" s="1183"/>
      <c r="AG2" s="1183"/>
      <c r="AH2" s="1183"/>
      <c r="AI2" s="1183"/>
      <c r="AJ2" s="1805" t="s">
        <v>276</v>
      </c>
    </row>
    <row r="3" spans="1:36" s="10" customFormat="1" ht="18.75" hidden="1">
      <c r="A3" s="1826"/>
      <c r="B3" s="1828"/>
      <c r="C3" s="1834"/>
      <c r="D3" s="1835"/>
      <c r="E3" s="1836"/>
      <c r="F3" s="1837"/>
      <c r="G3" s="1839"/>
      <c r="H3" s="1806" t="s">
        <v>99</v>
      </c>
      <c r="I3" s="1807" t="s">
        <v>100</v>
      </c>
      <c r="J3" s="1808"/>
      <c r="K3" s="1808"/>
      <c r="L3" s="1809"/>
      <c r="M3" s="1810" t="s">
        <v>101</v>
      </c>
      <c r="N3" s="1812" t="s">
        <v>21</v>
      </c>
      <c r="O3" s="1813"/>
      <c r="P3" s="1814"/>
      <c r="Q3" s="1818" t="s">
        <v>22</v>
      </c>
      <c r="R3" s="1813"/>
      <c r="S3" s="1814"/>
      <c r="T3" s="1818" t="s">
        <v>23</v>
      </c>
      <c r="U3" s="1813"/>
      <c r="V3" s="1814"/>
      <c r="W3" s="1818" t="s">
        <v>24</v>
      </c>
      <c r="X3" s="1813"/>
      <c r="Y3" s="1813"/>
      <c r="Z3" s="1820" t="s">
        <v>25</v>
      </c>
      <c r="AA3" s="1184"/>
      <c r="AB3" s="1185"/>
      <c r="AC3" s="52"/>
      <c r="AD3" s="52"/>
      <c r="AE3" s="1183"/>
      <c r="AF3" s="1183"/>
      <c r="AG3" s="1183"/>
      <c r="AH3" s="1183"/>
      <c r="AI3" s="1183"/>
      <c r="AJ3" s="1805"/>
    </row>
    <row r="4" spans="1:36" s="10" customFormat="1" ht="18.75" hidden="1">
      <c r="A4" s="1826"/>
      <c r="B4" s="1828"/>
      <c r="C4" s="1821" t="s">
        <v>102</v>
      </c>
      <c r="D4" s="1821" t="s">
        <v>103</v>
      </c>
      <c r="E4" s="1788" t="s">
        <v>104</v>
      </c>
      <c r="F4" s="1846"/>
      <c r="G4" s="1839"/>
      <c r="H4" s="1806"/>
      <c r="I4" s="1821" t="s">
        <v>105</v>
      </c>
      <c r="J4" s="1788" t="s">
        <v>106</v>
      </c>
      <c r="K4" s="1789"/>
      <c r="L4" s="1790"/>
      <c r="M4" s="1810"/>
      <c r="N4" s="1815"/>
      <c r="O4" s="1816"/>
      <c r="P4" s="1817"/>
      <c r="Q4" s="1819"/>
      <c r="R4" s="1816"/>
      <c r="S4" s="1817"/>
      <c r="T4" s="1819"/>
      <c r="U4" s="1816"/>
      <c r="V4" s="1817"/>
      <c r="W4" s="1819"/>
      <c r="X4" s="1816"/>
      <c r="Y4" s="1816"/>
      <c r="Z4" s="1820"/>
      <c r="AA4" s="1184"/>
      <c r="AB4" s="1185"/>
      <c r="AC4" s="52"/>
      <c r="AD4" s="52"/>
      <c r="AE4" s="1183"/>
      <c r="AF4" s="1183"/>
      <c r="AG4" s="1183"/>
      <c r="AH4" s="1183"/>
      <c r="AI4" s="1183"/>
      <c r="AJ4" s="1805"/>
    </row>
    <row r="5" spans="1:36" s="10" customFormat="1" ht="17.25" customHeight="1" hidden="1">
      <c r="A5" s="1826"/>
      <c r="B5" s="1828"/>
      <c r="C5" s="1821"/>
      <c r="D5" s="1821"/>
      <c r="E5" s="1791" t="s">
        <v>107</v>
      </c>
      <c r="F5" s="1794" t="s">
        <v>108</v>
      </c>
      <c r="G5" s="1839"/>
      <c r="H5" s="1806"/>
      <c r="I5" s="1821"/>
      <c r="J5" s="1797" t="s">
        <v>49</v>
      </c>
      <c r="K5" s="1800" t="s">
        <v>72</v>
      </c>
      <c r="L5" s="1803" t="s">
        <v>109</v>
      </c>
      <c r="M5" s="1811"/>
      <c r="N5" s="1186">
        <v>1</v>
      </c>
      <c r="O5" s="1780">
        <v>2</v>
      </c>
      <c r="P5" s="1781"/>
      <c r="Q5" s="1187">
        <v>3</v>
      </c>
      <c r="R5" s="1780">
        <v>4</v>
      </c>
      <c r="S5" s="1781"/>
      <c r="T5" s="1187">
        <v>5</v>
      </c>
      <c r="U5" s="1780">
        <v>6</v>
      </c>
      <c r="V5" s="1781"/>
      <c r="W5" s="1187">
        <v>7</v>
      </c>
      <c r="X5" s="1780">
        <v>8</v>
      </c>
      <c r="Y5" s="1782"/>
      <c r="Z5" s="1188">
        <v>9</v>
      </c>
      <c r="AA5" s="1189"/>
      <c r="AB5" s="1190"/>
      <c r="AC5" s="52"/>
      <c r="AD5" s="52"/>
      <c r="AE5" s="1183"/>
      <c r="AF5" s="1183"/>
      <c r="AG5" s="1183"/>
      <c r="AH5" s="1183"/>
      <c r="AI5" s="1183"/>
      <c r="AJ5" s="1805"/>
    </row>
    <row r="6" spans="1:36" s="10" customFormat="1" ht="17.25" customHeight="1" hidden="1" thickBot="1">
      <c r="A6" s="1826"/>
      <c r="B6" s="1828"/>
      <c r="C6" s="1821"/>
      <c r="D6" s="1821"/>
      <c r="E6" s="1792"/>
      <c r="F6" s="1795"/>
      <c r="G6" s="1839"/>
      <c r="H6" s="1806"/>
      <c r="I6" s="1821"/>
      <c r="J6" s="1798"/>
      <c r="K6" s="1801"/>
      <c r="L6" s="1804"/>
      <c r="M6" s="1811"/>
      <c r="N6" s="1783"/>
      <c r="O6" s="1784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5"/>
      <c r="AA6" s="1184"/>
      <c r="AB6" s="1185"/>
      <c r="AC6" s="52"/>
      <c r="AD6" s="52"/>
      <c r="AE6" s="1183"/>
      <c r="AF6" s="1183"/>
      <c r="AG6" s="1183"/>
      <c r="AH6" s="1183"/>
      <c r="AI6" s="1183"/>
      <c r="AJ6" s="1805"/>
    </row>
    <row r="7" spans="1:36" s="10" customFormat="1" ht="22.5" customHeight="1" hidden="1" thickBot="1">
      <c r="A7" s="1826"/>
      <c r="B7" s="1829"/>
      <c r="C7" s="1821"/>
      <c r="D7" s="1821"/>
      <c r="E7" s="1793"/>
      <c r="F7" s="1796"/>
      <c r="G7" s="1839"/>
      <c r="H7" s="1806"/>
      <c r="I7" s="1821"/>
      <c r="J7" s="1799"/>
      <c r="K7" s="1802"/>
      <c r="L7" s="1804"/>
      <c r="M7" s="1811"/>
      <c r="N7" s="1191"/>
      <c r="O7" s="1786"/>
      <c r="P7" s="1787"/>
      <c r="Q7" s="1191"/>
      <c r="R7" s="1786"/>
      <c r="S7" s="1787"/>
      <c r="T7" s="1191"/>
      <c r="U7" s="1786"/>
      <c r="V7" s="1787"/>
      <c r="W7" s="1191"/>
      <c r="X7" s="1786"/>
      <c r="Y7" s="1787"/>
      <c r="Z7" s="1192"/>
      <c r="AA7" s="1193"/>
      <c r="AB7" s="1194"/>
      <c r="AC7" s="52"/>
      <c r="AD7" s="52"/>
      <c r="AE7" s="1183"/>
      <c r="AF7" s="1183"/>
      <c r="AG7" s="1183"/>
      <c r="AH7" s="1183"/>
      <c r="AI7" s="1183"/>
      <c r="AJ7" s="1805"/>
    </row>
    <row r="8" spans="1:36" s="10" customFormat="1" ht="14.25" customHeight="1" hidden="1">
      <c r="A8" s="1195" t="s">
        <v>113</v>
      </c>
      <c r="B8" s="1196" t="s">
        <v>38</v>
      </c>
      <c r="C8" s="1197"/>
      <c r="D8" s="1198">
        <v>1</v>
      </c>
      <c r="E8" s="1198"/>
      <c r="F8" s="1199"/>
      <c r="G8" s="1200">
        <v>2.5</v>
      </c>
      <c r="H8" s="1201">
        <v>75</v>
      </c>
      <c r="I8" s="1202">
        <v>4</v>
      </c>
      <c r="J8" s="1203">
        <v>4</v>
      </c>
      <c r="K8" s="1203"/>
      <c r="L8" s="1203"/>
      <c r="M8" s="1204">
        <v>71</v>
      </c>
      <c r="N8" s="1205" t="s">
        <v>120</v>
      </c>
      <c r="O8" s="1777"/>
      <c r="P8" s="1778"/>
      <c r="Q8" s="1206"/>
      <c r="R8" s="1777"/>
      <c r="S8" s="1779"/>
      <c r="T8" s="1205"/>
      <c r="U8" s="1777"/>
      <c r="V8" s="1778"/>
      <c r="W8" s="1205"/>
      <c r="X8" s="1777"/>
      <c r="Y8" s="1778"/>
      <c r="Z8" s="1207"/>
      <c r="AA8" s="1208"/>
      <c r="AB8" s="1209"/>
      <c r="AC8" s="525"/>
      <c r="AD8" s="525">
        <v>15</v>
      </c>
      <c r="AE8" s="1210" t="s">
        <v>22</v>
      </c>
      <c r="AF8" s="1183"/>
      <c r="AG8" s="1183"/>
      <c r="AH8" s="1183">
        <v>1</v>
      </c>
      <c r="AI8" s="1183"/>
      <c r="AJ8" s="1211"/>
    </row>
    <row r="9" spans="1:36" s="10" customFormat="1" ht="20.25" hidden="1" thickBot="1">
      <c r="A9" s="1195" t="s">
        <v>124</v>
      </c>
      <c r="B9" s="1026" t="s">
        <v>58</v>
      </c>
      <c r="C9" s="1212"/>
      <c r="D9" s="1213">
        <v>1</v>
      </c>
      <c r="E9" s="1213"/>
      <c r="F9" s="1214"/>
      <c r="G9" s="1215">
        <v>4</v>
      </c>
      <c r="H9" s="1216">
        <v>120</v>
      </c>
      <c r="I9" s="1217">
        <v>8</v>
      </c>
      <c r="J9" s="1218">
        <v>4</v>
      </c>
      <c r="K9" s="1213">
        <v>4</v>
      </c>
      <c r="L9" s="1213"/>
      <c r="M9" s="1219">
        <v>112</v>
      </c>
      <c r="N9" s="1220" t="s">
        <v>201</v>
      </c>
      <c r="O9" s="1773"/>
      <c r="P9" s="1774"/>
      <c r="Q9" s="1220"/>
      <c r="R9" s="1773"/>
      <c r="S9" s="1774"/>
      <c r="T9" s="1221"/>
      <c r="U9" s="1775"/>
      <c r="V9" s="1776"/>
      <c r="W9" s="1221"/>
      <c r="X9" s="1775"/>
      <c r="Y9" s="1776"/>
      <c r="Z9" s="1222"/>
      <c r="AA9" s="1223"/>
      <c r="AB9" s="1224"/>
      <c r="AC9" s="52"/>
      <c r="AD9" s="527"/>
      <c r="AE9" s="1183"/>
      <c r="AF9" s="1183"/>
      <c r="AG9" s="1183"/>
      <c r="AH9" s="1183">
        <v>1</v>
      </c>
      <c r="AI9" s="1183"/>
      <c r="AJ9" s="1211"/>
    </row>
    <row r="10" spans="1:36" s="514" customFormat="1" ht="19.5" customHeight="1" hidden="1" thickBot="1">
      <c r="A10" s="1225" t="s">
        <v>123</v>
      </c>
      <c r="B10" s="1226" t="s">
        <v>48</v>
      </c>
      <c r="C10" s="1227">
        <v>1</v>
      </c>
      <c r="D10" s="1228"/>
      <c r="E10" s="1228"/>
      <c r="F10" s="1229"/>
      <c r="G10" s="1230">
        <v>4</v>
      </c>
      <c r="H10" s="1231">
        <v>120</v>
      </c>
      <c r="I10" s="1232">
        <v>8</v>
      </c>
      <c r="J10" s="1233">
        <v>8</v>
      </c>
      <c r="K10" s="1233"/>
      <c r="L10" s="1233"/>
      <c r="M10" s="1229">
        <v>112</v>
      </c>
      <c r="N10" s="1234" t="s">
        <v>201</v>
      </c>
      <c r="O10" s="1769"/>
      <c r="P10" s="1770"/>
      <c r="Q10" s="1234"/>
      <c r="R10" s="1769"/>
      <c r="S10" s="1770"/>
      <c r="T10" s="1235"/>
      <c r="U10" s="1771"/>
      <c r="V10" s="1772"/>
      <c r="W10" s="1235"/>
      <c r="X10" s="1771"/>
      <c r="Y10" s="1772"/>
      <c r="Z10" s="1236"/>
      <c r="AA10" s="1223"/>
      <c r="AB10" s="1237"/>
      <c r="AC10" s="513"/>
      <c r="AD10" s="528">
        <v>14</v>
      </c>
      <c r="AE10" s="1210" t="s">
        <v>22</v>
      </c>
      <c r="AF10" s="1238"/>
      <c r="AG10" s="1238"/>
      <c r="AH10" s="1238">
        <v>1</v>
      </c>
      <c r="AI10" s="1238"/>
      <c r="AJ10" s="1239"/>
    </row>
    <row r="11" spans="1:36" s="10" customFormat="1" ht="18" customHeight="1" hidden="1">
      <c r="A11" s="1195" t="s">
        <v>169</v>
      </c>
      <c r="B11" s="1026" t="s">
        <v>59</v>
      </c>
      <c r="C11" s="1212">
        <v>1</v>
      </c>
      <c r="D11" s="1213"/>
      <c r="E11" s="1213"/>
      <c r="F11" s="1214"/>
      <c r="G11" s="1240">
        <v>7</v>
      </c>
      <c r="H11" s="1216">
        <v>210</v>
      </c>
      <c r="I11" s="1217">
        <v>16</v>
      </c>
      <c r="J11" s="1241" t="s">
        <v>202</v>
      </c>
      <c r="K11" s="1213"/>
      <c r="L11" s="1241" t="s">
        <v>203</v>
      </c>
      <c r="M11" s="1219">
        <v>194</v>
      </c>
      <c r="N11" s="1220" t="s">
        <v>206</v>
      </c>
      <c r="O11" s="1773"/>
      <c r="P11" s="1774"/>
      <c r="Q11" s="1220"/>
      <c r="R11" s="1773"/>
      <c r="S11" s="1774"/>
      <c r="T11" s="1221"/>
      <c r="U11" s="1775"/>
      <c r="V11" s="1776"/>
      <c r="W11" s="1221"/>
      <c r="X11" s="1775"/>
      <c r="Y11" s="1776"/>
      <c r="Z11" s="1222"/>
      <c r="AA11" s="1223"/>
      <c r="AB11" s="1224"/>
      <c r="AC11" s="52"/>
      <c r="AD11" s="527"/>
      <c r="AE11" s="1183"/>
      <c r="AF11" s="1183"/>
      <c r="AG11" s="1183"/>
      <c r="AH11" s="1183">
        <v>1</v>
      </c>
      <c r="AI11" s="1183"/>
      <c r="AJ11" s="1211"/>
    </row>
    <row r="12" spans="1:36" s="10" customFormat="1" ht="19.5" hidden="1">
      <c r="A12" s="1244" t="s">
        <v>129</v>
      </c>
      <c r="B12" s="1245" t="s">
        <v>30</v>
      </c>
      <c r="C12" s="1246">
        <v>1</v>
      </c>
      <c r="D12" s="1247"/>
      <c r="E12" s="1247"/>
      <c r="F12" s="1248"/>
      <c r="G12" s="1249">
        <v>6</v>
      </c>
      <c r="H12" s="1250">
        <v>180</v>
      </c>
      <c r="I12" s="1251">
        <v>12</v>
      </c>
      <c r="J12" s="1252" t="s">
        <v>201</v>
      </c>
      <c r="K12" s="1247"/>
      <c r="L12" s="1252" t="s">
        <v>120</v>
      </c>
      <c r="M12" s="1253">
        <v>168</v>
      </c>
      <c r="N12" s="1254" t="s">
        <v>244</v>
      </c>
      <c r="O12" s="1765"/>
      <c r="P12" s="1766"/>
      <c r="Q12" s="1254"/>
      <c r="R12" s="1765"/>
      <c r="S12" s="1766"/>
      <c r="T12" s="1255"/>
      <c r="U12" s="1767"/>
      <c r="V12" s="1768"/>
      <c r="W12" s="1255"/>
      <c r="X12" s="1767"/>
      <c r="Y12" s="1768"/>
      <c r="Z12" s="1256"/>
      <c r="AA12" s="1223"/>
      <c r="AB12" s="1224"/>
      <c r="AC12" s="52"/>
      <c r="AD12" s="52"/>
      <c r="AE12" s="1183">
        <v>20</v>
      </c>
      <c r="AF12" s="1183">
        <v>0</v>
      </c>
      <c r="AG12" s="1183"/>
      <c r="AH12" s="1183">
        <v>1</v>
      </c>
      <c r="AI12" s="1183"/>
      <c r="AJ12" s="1257"/>
    </row>
    <row r="13" spans="1:36" ht="18.75" hidden="1">
      <c r="A13" s="1258"/>
      <c r="B13" s="1259" t="s">
        <v>280</v>
      </c>
      <c r="C13" s="1260">
        <v>3</v>
      </c>
      <c r="D13" s="1261">
        <v>2</v>
      </c>
      <c r="E13" s="1260"/>
      <c r="F13" s="1260"/>
      <c r="G13" s="1262"/>
      <c r="H13" s="1262"/>
      <c r="I13" s="1262">
        <f>SUM(I8:I12)</f>
        <v>48</v>
      </c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3"/>
      <c r="AC13" s="1263"/>
      <c r="AD13" s="1263"/>
      <c r="AE13" s="1263"/>
      <c r="AF13" s="1263"/>
      <c r="AG13" s="1263"/>
      <c r="AH13" s="1263"/>
      <c r="AI13" s="1263"/>
      <c r="AJ13" s="1263"/>
    </row>
    <row r="14" ht="18.75" hidden="1"/>
    <row r="15" ht="18.75" hidden="1"/>
    <row r="16" ht="19.5" thickBot="1"/>
    <row r="17" spans="1:36" ht="19.5" thickBot="1">
      <c r="A17" s="1822" t="s">
        <v>277</v>
      </c>
      <c r="B17" s="1823"/>
      <c r="C17" s="1823"/>
      <c r="D17" s="1823"/>
      <c r="E17" s="1823"/>
      <c r="F17" s="1823"/>
      <c r="G17" s="1823"/>
      <c r="H17" s="1823"/>
      <c r="I17" s="1823"/>
      <c r="J17" s="1823"/>
      <c r="K17" s="1823"/>
      <c r="L17" s="1823"/>
      <c r="M17" s="1823"/>
      <c r="N17" s="1823"/>
      <c r="O17" s="1823"/>
      <c r="P17" s="1823"/>
      <c r="Q17" s="1823"/>
      <c r="R17" s="1823"/>
      <c r="S17" s="1823"/>
      <c r="T17" s="1823"/>
      <c r="U17" s="1823"/>
      <c r="V17" s="1823"/>
      <c r="W17" s="1823"/>
      <c r="X17" s="1823"/>
      <c r="Y17" s="1823"/>
      <c r="Z17" s="1824"/>
      <c r="AA17" s="1181"/>
      <c r="AB17" s="1182"/>
      <c r="AC17" s="52"/>
      <c r="AD17" s="52"/>
      <c r="AE17" s="1183"/>
      <c r="AF17" s="1183"/>
      <c r="AG17" s="1183"/>
      <c r="AH17" s="1183"/>
      <c r="AI17" s="1183"/>
      <c r="AJ17" s="1183"/>
    </row>
    <row r="18" spans="1:36" ht="18.75">
      <c r="A18" s="1825" t="s">
        <v>20</v>
      </c>
      <c r="B18" s="1827" t="s">
        <v>96</v>
      </c>
      <c r="C18" s="1830" t="s">
        <v>226</v>
      </c>
      <c r="D18" s="1831"/>
      <c r="E18" s="1832"/>
      <c r="F18" s="1833"/>
      <c r="G18" s="1838" t="s">
        <v>97</v>
      </c>
      <c r="H18" s="1840" t="s">
        <v>98</v>
      </c>
      <c r="I18" s="1841"/>
      <c r="J18" s="1841"/>
      <c r="K18" s="1841"/>
      <c r="L18" s="1841"/>
      <c r="M18" s="1842"/>
      <c r="N18" s="1843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5"/>
      <c r="AA18" s="1184"/>
      <c r="AB18" s="1185"/>
      <c r="AC18" s="52"/>
      <c r="AD18" s="52"/>
      <c r="AE18" s="1183"/>
      <c r="AF18" s="1183"/>
      <c r="AG18" s="1183"/>
      <c r="AH18" s="1183"/>
      <c r="AI18" s="1183"/>
      <c r="AJ18" s="1805" t="s">
        <v>276</v>
      </c>
    </row>
    <row r="19" spans="1:36" ht="18.75">
      <c r="A19" s="1826"/>
      <c r="B19" s="1828"/>
      <c r="C19" s="1834"/>
      <c r="D19" s="1835"/>
      <c r="E19" s="1836"/>
      <c r="F19" s="1837"/>
      <c r="G19" s="1839"/>
      <c r="H19" s="1806" t="s">
        <v>99</v>
      </c>
      <c r="I19" s="1807" t="s">
        <v>100</v>
      </c>
      <c r="J19" s="1808"/>
      <c r="K19" s="1808"/>
      <c r="L19" s="1809"/>
      <c r="M19" s="1810" t="s">
        <v>101</v>
      </c>
      <c r="N19" s="1812" t="s">
        <v>21</v>
      </c>
      <c r="O19" s="1813"/>
      <c r="P19" s="1814"/>
      <c r="Q19" s="1818" t="s">
        <v>22</v>
      </c>
      <c r="R19" s="1813"/>
      <c r="S19" s="1814"/>
      <c r="T19" s="1818" t="s">
        <v>23</v>
      </c>
      <c r="U19" s="1813"/>
      <c r="V19" s="1814"/>
      <c r="W19" s="1818" t="s">
        <v>24</v>
      </c>
      <c r="X19" s="1813"/>
      <c r="Y19" s="1813"/>
      <c r="Z19" s="1820" t="s">
        <v>25</v>
      </c>
      <c r="AA19" s="1184"/>
      <c r="AB19" s="1185"/>
      <c r="AC19" s="52"/>
      <c r="AD19" s="52"/>
      <c r="AE19" s="1183"/>
      <c r="AF19" s="1183"/>
      <c r="AG19" s="1183"/>
      <c r="AH19" s="1183"/>
      <c r="AI19" s="1183"/>
      <c r="AJ19" s="1805"/>
    </row>
    <row r="20" spans="1:36" ht="18.75">
      <c r="A20" s="1826"/>
      <c r="B20" s="1828"/>
      <c r="C20" s="1821" t="s">
        <v>102</v>
      </c>
      <c r="D20" s="1821" t="s">
        <v>103</v>
      </c>
      <c r="E20" s="1788" t="s">
        <v>104</v>
      </c>
      <c r="F20" s="1846"/>
      <c r="G20" s="1839"/>
      <c r="H20" s="1806"/>
      <c r="I20" s="1821" t="s">
        <v>105</v>
      </c>
      <c r="J20" s="1788" t="s">
        <v>106</v>
      </c>
      <c r="K20" s="1789"/>
      <c r="L20" s="1790"/>
      <c r="M20" s="1810"/>
      <c r="N20" s="1815"/>
      <c r="O20" s="1816"/>
      <c r="P20" s="1817"/>
      <c r="Q20" s="1819"/>
      <c r="R20" s="1816"/>
      <c r="S20" s="1817"/>
      <c r="T20" s="1819"/>
      <c r="U20" s="1816"/>
      <c r="V20" s="1817"/>
      <c r="W20" s="1819"/>
      <c r="X20" s="1816"/>
      <c r="Y20" s="1816"/>
      <c r="Z20" s="1820"/>
      <c r="AA20" s="1184"/>
      <c r="AB20" s="1185"/>
      <c r="AC20" s="52"/>
      <c r="AD20" s="52"/>
      <c r="AE20" s="1183"/>
      <c r="AF20" s="1183"/>
      <c r="AG20" s="1183"/>
      <c r="AH20" s="1183"/>
      <c r="AI20" s="1183"/>
      <c r="AJ20" s="1805"/>
    </row>
    <row r="21" spans="1:36" ht="18.75">
      <c r="A21" s="1826"/>
      <c r="B21" s="1828"/>
      <c r="C21" s="1821"/>
      <c r="D21" s="1821"/>
      <c r="E21" s="1791" t="s">
        <v>107</v>
      </c>
      <c r="F21" s="1794" t="s">
        <v>108</v>
      </c>
      <c r="G21" s="1839"/>
      <c r="H21" s="1806"/>
      <c r="I21" s="1821"/>
      <c r="J21" s="1797" t="s">
        <v>49</v>
      </c>
      <c r="K21" s="1800" t="s">
        <v>72</v>
      </c>
      <c r="L21" s="1803" t="s">
        <v>109</v>
      </c>
      <c r="M21" s="1811"/>
      <c r="N21" s="1186">
        <v>1</v>
      </c>
      <c r="O21" s="1780">
        <v>2</v>
      </c>
      <c r="P21" s="1781"/>
      <c r="Q21" s="1187">
        <v>3</v>
      </c>
      <c r="R21" s="1780">
        <v>4</v>
      </c>
      <c r="S21" s="1781"/>
      <c r="T21" s="1187">
        <v>5</v>
      </c>
      <c r="U21" s="1780">
        <v>6</v>
      </c>
      <c r="V21" s="1781"/>
      <c r="W21" s="1187">
        <v>7</v>
      </c>
      <c r="X21" s="1780">
        <v>8</v>
      </c>
      <c r="Y21" s="1782"/>
      <c r="Z21" s="1188">
        <v>9</v>
      </c>
      <c r="AA21" s="1189"/>
      <c r="AB21" s="1190"/>
      <c r="AC21" s="52"/>
      <c r="AD21" s="52"/>
      <c r="AE21" s="1183"/>
      <c r="AF21" s="1183"/>
      <c r="AG21" s="1183"/>
      <c r="AH21" s="1183"/>
      <c r="AI21" s="1183"/>
      <c r="AJ21" s="1805"/>
    </row>
    <row r="22" spans="1:36" ht="19.5" thickBot="1">
      <c r="A22" s="1826"/>
      <c r="B22" s="1828"/>
      <c r="C22" s="1821"/>
      <c r="D22" s="1821"/>
      <c r="E22" s="1792"/>
      <c r="F22" s="1795"/>
      <c r="G22" s="1839"/>
      <c r="H22" s="1806"/>
      <c r="I22" s="1821"/>
      <c r="J22" s="1798"/>
      <c r="K22" s="1801"/>
      <c r="L22" s="1804"/>
      <c r="M22" s="1811"/>
      <c r="N22" s="1783"/>
      <c r="O22" s="1784"/>
      <c r="P22" s="1784"/>
      <c r="Q22" s="1784"/>
      <c r="R22" s="1784"/>
      <c r="S22" s="1784"/>
      <c r="T22" s="1784"/>
      <c r="U22" s="1784"/>
      <c r="V22" s="1784"/>
      <c r="W22" s="1784"/>
      <c r="X22" s="1784"/>
      <c r="Y22" s="1784"/>
      <c r="Z22" s="1785"/>
      <c r="AA22" s="1184"/>
      <c r="AB22" s="1185"/>
      <c r="AC22" s="52"/>
      <c r="AD22" s="52"/>
      <c r="AE22" s="1183"/>
      <c r="AF22" s="1183"/>
      <c r="AG22" s="1183"/>
      <c r="AH22" s="1183"/>
      <c r="AI22" s="1183"/>
      <c r="AJ22" s="1805"/>
    </row>
    <row r="23" spans="1:36" ht="19.5" thickBot="1">
      <c r="A23" s="1826"/>
      <c r="B23" s="1829"/>
      <c r="C23" s="1821"/>
      <c r="D23" s="1821"/>
      <c r="E23" s="1793"/>
      <c r="F23" s="1796"/>
      <c r="G23" s="1839"/>
      <c r="H23" s="1806"/>
      <c r="I23" s="1821"/>
      <c r="J23" s="1799"/>
      <c r="K23" s="1802"/>
      <c r="L23" s="1804"/>
      <c r="M23" s="1811"/>
      <c r="N23" s="1191"/>
      <c r="O23" s="1786"/>
      <c r="P23" s="1787"/>
      <c r="Q23" s="1191"/>
      <c r="R23" s="1786"/>
      <c r="S23" s="1787"/>
      <c r="T23" s="1191"/>
      <c r="U23" s="1786"/>
      <c r="V23" s="1787"/>
      <c r="W23" s="1191"/>
      <c r="X23" s="1786"/>
      <c r="Y23" s="1787"/>
      <c r="Z23" s="1192"/>
      <c r="AA23" s="1193"/>
      <c r="AB23" s="1194"/>
      <c r="AC23" s="52"/>
      <c r="AD23" s="52"/>
      <c r="AE23" s="1183"/>
      <c r="AF23" s="1183"/>
      <c r="AG23" s="1183"/>
      <c r="AH23" s="1183"/>
      <c r="AI23" s="1183"/>
      <c r="AJ23" s="1805"/>
    </row>
    <row r="24" spans="1:36" ht="18.75">
      <c r="A24" s="1195" t="s">
        <v>113</v>
      </c>
      <c r="B24" s="1196" t="s">
        <v>38</v>
      </c>
      <c r="C24" s="1197"/>
      <c r="D24" s="1198">
        <v>1</v>
      </c>
      <c r="E24" s="1198"/>
      <c r="F24" s="1199"/>
      <c r="G24" s="1200">
        <v>2.5</v>
      </c>
      <c r="H24" s="1201">
        <v>75</v>
      </c>
      <c r="I24" s="1202">
        <v>4</v>
      </c>
      <c r="J24" s="1203">
        <v>4</v>
      </c>
      <c r="K24" s="1203"/>
      <c r="L24" s="1203"/>
      <c r="M24" s="1204">
        <v>71</v>
      </c>
      <c r="N24" s="1205" t="s">
        <v>120</v>
      </c>
      <c r="O24" s="1777"/>
      <c r="P24" s="1778"/>
      <c r="Q24" s="1206"/>
      <c r="R24" s="1777"/>
      <c r="S24" s="1779"/>
      <c r="T24" s="1205"/>
      <c r="U24" s="1777"/>
      <c r="V24" s="1778"/>
      <c r="W24" s="1205"/>
      <c r="X24" s="1777"/>
      <c r="Y24" s="1778"/>
      <c r="Z24" s="1207"/>
      <c r="AA24" s="1208"/>
      <c r="AB24" s="1209"/>
      <c r="AC24" s="525"/>
      <c r="AD24" s="525">
        <v>15</v>
      </c>
      <c r="AE24" s="1210" t="s">
        <v>22</v>
      </c>
      <c r="AF24" s="1183"/>
      <c r="AG24" s="1183"/>
      <c r="AH24" s="1183">
        <v>1</v>
      </c>
      <c r="AI24" s="1183"/>
      <c r="AJ24" s="1211"/>
    </row>
    <row r="25" spans="1:36" ht="20.25" thickBot="1">
      <c r="A25" s="1195" t="s">
        <v>124</v>
      </c>
      <c r="B25" s="1026" t="s">
        <v>58</v>
      </c>
      <c r="C25" s="1212"/>
      <c r="D25" s="1213">
        <v>1</v>
      </c>
      <c r="E25" s="1213"/>
      <c r="F25" s="1214"/>
      <c r="G25" s="1215">
        <v>4</v>
      </c>
      <c r="H25" s="1216">
        <v>120</v>
      </c>
      <c r="I25" s="1217">
        <v>8</v>
      </c>
      <c r="J25" s="1218">
        <v>4</v>
      </c>
      <c r="K25" s="1213">
        <v>4</v>
      </c>
      <c r="L25" s="1213"/>
      <c r="M25" s="1219">
        <v>112</v>
      </c>
      <c r="N25" s="1220" t="s">
        <v>201</v>
      </c>
      <c r="O25" s="1773"/>
      <c r="P25" s="1774"/>
      <c r="Q25" s="1220"/>
      <c r="R25" s="1773"/>
      <c r="S25" s="1774"/>
      <c r="T25" s="1221"/>
      <c r="U25" s="1775"/>
      <c r="V25" s="1776"/>
      <c r="W25" s="1221"/>
      <c r="X25" s="1775"/>
      <c r="Y25" s="1776"/>
      <c r="Z25" s="1222"/>
      <c r="AA25" s="1223"/>
      <c r="AB25" s="1224"/>
      <c r="AC25" s="52"/>
      <c r="AD25" s="527"/>
      <c r="AE25" s="1183"/>
      <c r="AF25" s="1183"/>
      <c r="AG25" s="1183"/>
      <c r="AH25" s="1183">
        <v>1</v>
      </c>
      <c r="AI25" s="1183"/>
      <c r="AJ25" s="1211"/>
    </row>
    <row r="26" spans="1:36" ht="20.25" thickBot="1">
      <c r="A26" s="1225" t="s">
        <v>123</v>
      </c>
      <c r="B26" s="1226" t="s">
        <v>48</v>
      </c>
      <c r="C26" s="1227">
        <v>1</v>
      </c>
      <c r="D26" s="1228"/>
      <c r="E26" s="1228"/>
      <c r="F26" s="1229"/>
      <c r="G26" s="1230">
        <v>4</v>
      </c>
      <c r="H26" s="1231">
        <v>120</v>
      </c>
      <c r="I26" s="1232">
        <v>8</v>
      </c>
      <c r="J26" s="1233">
        <v>8</v>
      </c>
      <c r="K26" s="1233"/>
      <c r="L26" s="1233"/>
      <c r="M26" s="1229">
        <v>112</v>
      </c>
      <c r="N26" s="1234" t="s">
        <v>201</v>
      </c>
      <c r="O26" s="1769"/>
      <c r="P26" s="1770"/>
      <c r="Q26" s="1234"/>
      <c r="R26" s="1769"/>
      <c r="S26" s="1770"/>
      <c r="T26" s="1235"/>
      <c r="U26" s="1771"/>
      <c r="V26" s="1772"/>
      <c r="W26" s="1235"/>
      <c r="X26" s="1771"/>
      <c r="Y26" s="1772"/>
      <c r="Z26" s="1236"/>
      <c r="AA26" s="1223"/>
      <c r="AB26" s="1237"/>
      <c r="AC26" s="513"/>
      <c r="AD26" s="528">
        <v>14</v>
      </c>
      <c r="AE26" s="1210" t="s">
        <v>22</v>
      </c>
      <c r="AF26" s="1238"/>
      <c r="AG26" s="1238"/>
      <c r="AH26" s="1238">
        <v>1</v>
      </c>
      <c r="AI26" s="1238"/>
      <c r="AJ26" s="1239"/>
    </row>
    <row r="27" spans="1:36" ht="19.5">
      <c r="A27" s="1195" t="s">
        <v>169</v>
      </c>
      <c r="B27" s="1026" t="s">
        <v>59</v>
      </c>
      <c r="C27" s="1212">
        <v>1</v>
      </c>
      <c r="D27" s="1213"/>
      <c r="E27" s="1213"/>
      <c r="F27" s="1214"/>
      <c r="G27" s="1240">
        <v>7</v>
      </c>
      <c r="H27" s="1216">
        <v>210</v>
      </c>
      <c r="I27" s="1217">
        <v>16</v>
      </c>
      <c r="J27" s="1241" t="s">
        <v>202</v>
      </c>
      <c r="K27" s="1213"/>
      <c r="L27" s="1241" t="s">
        <v>203</v>
      </c>
      <c r="M27" s="1219">
        <v>194</v>
      </c>
      <c r="N27" s="1220" t="s">
        <v>206</v>
      </c>
      <c r="O27" s="1773"/>
      <c r="P27" s="1774"/>
      <c r="Q27" s="1220"/>
      <c r="R27" s="1773"/>
      <c r="S27" s="1774"/>
      <c r="T27" s="1221"/>
      <c r="U27" s="1775"/>
      <c r="V27" s="1776"/>
      <c r="W27" s="1221"/>
      <c r="X27" s="1775"/>
      <c r="Y27" s="1776"/>
      <c r="Z27" s="1222"/>
      <c r="AA27" s="1223"/>
      <c r="AB27" s="1224"/>
      <c r="AC27" s="52"/>
      <c r="AD27" s="527"/>
      <c r="AE27" s="1183"/>
      <c r="AF27" s="1183"/>
      <c r="AG27" s="1183"/>
      <c r="AH27" s="1183">
        <v>1</v>
      </c>
      <c r="AI27" s="1183"/>
      <c r="AJ27" s="1211"/>
    </row>
    <row r="28" spans="1:36" ht="19.5">
      <c r="A28" s="1244" t="s">
        <v>129</v>
      </c>
      <c r="B28" s="1245" t="s">
        <v>30</v>
      </c>
      <c r="C28" s="1246">
        <v>1</v>
      </c>
      <c r="D28" s="1247"/>
      <c r="E28" s="1247"/>
      <c r="F28" s="1248"/>
      <c r="G28" s="1249">
        <v>6</v>
      </c>
      <c r="H28" s="1250">
        <v>180</v>
      </c>
      <c r="I28" s="1251">
        <v>12</v>
      </c>
      <c r="J28" s="1252" t="s">
        <v>201</v>
      </c>
      <c r="K28" s="1247"/>
      <c r="L28" s="1252" t="s">
        <v>120</v>
      </c>
      <c r="M28" s="1253">
        <v>168</v>
      </c>
      <c r="N28" s="1254" t="s">
        <v>244</v>
      </c>
      <c r="O28" s="1765"/>
      <c r="P28" s="1766"/>
      <c r="Q28" s="1254"/>
      <c r="R28" s="1765"/>
      <c r="S28" s="1766"/>
      <c r="T28" s="1255"/>
      <c r="U28" s="1767"/>
      <c r="V28" s="1768"/>
      <c r="W28" s="1255"/>
      <c r="X28" s="1767"/>
      <c r="Y28" s="1768"/>
      <c r="Z28" s="1256"/>
      <c r="AA28" s="1223"/>
      <c r="AB28" s="1224"/>
      <c r="AC28" s="52"/>
      <c r="AD28" s="52"/>
      <c r="AE28" s="1183">
        <v>20</v>
      </c>
      <c r="AF28" s="1183">
        <v>0</v>
      </c>
      <c r="AG28" s="1183"/>
      <c r="AH28" s="1183">
        <v>1</v>
      </c>
      <c r="AI28" s="1183"/>
      <c r="AJ28" s="1257"/>
    </row>
    <row r="29" spans="1:36" ht="18.75">
      <c r="A29" s="1258"/>
      <c r="B29" s="1259" t="s">
        <v>280</v>
      </c>
      <c r="C29" s="1260">
        <v>3</v>
      </c>
      <c r="D29" s="1261">
        <v>2</v>
      </c>
      <c r="E29" s="1260"/>
      <c r="F29" s="1260"/>
      <c r="G29" s="1262"/>
      <c r="H29" s="1262"/>
      <c r="I29" s="1262">
        <f>SUM(I24:I28)</f>
        <v>48</v>
      </c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3"/>
      <c r="AC29" s="1263"/>
      <c r="AD29" s="1263"/>
      <c r="AE29" s="1263"/>
      <c r="AF29" s="1263"/>
      <c r="AG29" s="1263"/>
      <c r="AH29" s="1263"/>
      <c r="AI29" s="1263"/>
      <c r="AJ29" s="1263"/>
    </row>
  </sheetData>
  <sheetProtection/>
  <mergeCells count="110">
    <mergeCell ref="O12:P12"/>
    <mergeCell ref="R12:S12"/>
    <mergeCell ref="U12:V12"/>
    <mergeCell ref="X12:Y12"/>
    <mergeCell ref="AJ2:AJ7"/>
    <mergeCell ref="O10:P10"/>
    <mergeCell ref="R10:S10"/>
    <mergeCell ref="U10:V10"/>
    <mergeCell ref="X10:Y10"/>
    <mergeCell ref="O11:P11"/>
    <mergeCell ref="R11:S11"/>
    <mergeCell ref="U11:V11"/>
    <mergeCell ref="X11:Y11"/>
    <mergeCell ref="O9:P9"/>
    <mergeCell ref="R9:S9"/>
    <mergeCell ref="U9:V9"/>
    <mergeCell ref="X9:Y9"/>
    <mergeCell ref="O8:P8"/>
    <mergeCell ref="R8:S8"/>
    <mergeCell ref="U8:V8"/>
    <mergeCell ref="X8:Y8"/>
    <mergeCell ref="R5:S5"/>
    <mergeCell ref="U5:V5"/>
    <mergeCell ref="X5:Y5"/>
    <mergeCell ref="N6:Z6"/>
    <mergeCell ref="O7:P7"/>
    <mergeCell ref="R7:S7"/>
    <mergeCell ref="U7:V7"/>
    <mergeCell ref="X7:Y7"/>
    <mergeCell ref="E5:E7"/>
    <mergeCell ref="F5:F7"/>
    <mergeCell ref="J5:J7"/>
    <mergeCell ref="K5:K7"/>
    <mergeCell ref="L5:L7"/>
    <mergeCell ref="O5:P5"/>
    <mergeCell ref="N3:P4"/>
    <mergeCell ref="Q3:S4"/>
    <mergeCell ref="T3:V4"/>
    <mergeCell ref="W3:Y4"/>
    <mergeCell ref="Z3:Z4"/>
    <mergeCell ref="C4:C7"/>
    <mergeCell ref="D4:D7"/>
    <mergeCell ref="E4:F4"/>
    <mergeCell ref="I4:I7"/>
    <mergeCell ref="J4:L4"/>
    <mergeCell ref="A1:Z1"/>
    <mergeCell ref="A2:A7"/>
    <mergeCell ref="B2:B7"/>
    <mergeCell ref="C2:F3"/>
    <mergeCell ref="G2:G7"/>
    <mergeCell ref="H2:M2"/>
    <mergeCell ref="N2:Z2"/>
    <mergeCell ref="H3:H7"/>
    <mergeCell ref="I3:L3"/>
    <mergeCell ref="M3:M7"/>
    <mergeCell ref="A17:Z17"/>
    <mergeCell ref="A18:A23"/>
    <mergeCell ref="B18:B23"/>
    <mergeCell ref="C18:F19"/>
    <mergeCell ref="G18:G23"/>
    <mergeCell ref="H18:M18"/>
    <mergeCell ref="N18:Z18"/>
    <mergeCell ref="C20:C23"/>
    <mergeCell ref="D20:D23"/>
    <mergeCell ref="E20:F20"/>
    <mergeCell ref="AJ18:AJ23"/>
    <mergeCell ref="H19:H23"/>
    <mergeCell ref="I19:L19"/>
    <mergeCell ref="M19:M23"/>
    <mergeCell ref="N19:P20"/>
    <mergeCell ref="Q19:S20"/>
    <mergeCell ref="T19:V20"/>
    <mergeCell ref="W19:Y20"/>
    <mergeCell ref="Z19:Z20"/>
    <mergeCell ref="I20:I23"/>
    <mergeCell ref="J20:L20"/>
    <mergeCell ref="E21:E23"/>
    <mergeCell ref="F21:F23"/>
    <mergeCell ref="J21:J23"/>
    <mergeCell ref="K21:K23"/>
    <mergeCell ref="L21:L23"/>
    <mergeCell ref="O21:P21"/>
    <mergeCell ref="R21:S21"/>
    <mergeCell ref="U21:V21"/>
    <mergeCell ref="X21:Y21"/>
    <mergeCell ref="N22:Z22"/>
    <mergeCell ref="O23:P23"/>
    <mergeCell ref="R23:S23"/>
    <mergeCell ref="U23:V23"/>
    <mergeCell ref="X23:Y23"/>
    <mergeCell ref="U27:V27"/>
    <mergeCell ref="X27:Y27"/>
    <mergeCell ref="O24:P24"/>
    <mergeCell ref="R24:S24"/>
    <mergeCell ref="U24:V24"/>
    <mergeCell ref="X24:Y24"/>
    <mergeCell ref="O25:P25"/>
    <mergeCell ref="R25:S25"/>
    <mergeCell ref="U25:V25"/>
    <mergeCell ref="X25:Y25"/>
    <mergeCell ref="O28:P28"/>
    <mergeCell ref="R28:S28"/>
    <mergeCell ref="U28:V28"/>
    <mergeCell ref="X28:Y28"/>
    <mergeCell ref="O26:P26"/>
    <mergeCell ref="R26:S26"/>
    <mergeCell ref="U26:V26"/>
    <mergeCell ref="X26:Y26"/>
    <mergeCell ref="O27:P27"/>
    <mergeCell ref="R27:S2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zoomScale="70" zoomScaleNormal="70" zoomScaleSheetLayoutView="25" zoomScalePageLayoutView="50" workbookViewId="0" topLeftCell="A1">
      <selection activeCell="B2" sqref="B2:B7"/>
    </sheetView>
  </sheetViews>
  <sheetFormatPr defaultColWidth="9.00390625" defaultRowHeight="12.75"/>
  <cols>
    <col min="1" max="1" width="10.125" style="934" customWidth="1"/>
    <col min="2" max="2" width="74.125" style="935" customWidth="1"/>
    <col min="3" max="3" width="5.00390625" style="936" customWidth="1"/>
    <col min="4" max="4" width="6.25390625" style="937" customWidth="1"/>
    <col min="5" max="5" width="4.25390625" style="936" customWidth="1"/>
    <col min="6" max="6" width="7.125" style="936" customWidth="1"/>
    <col min="7" max="7" width="8.625" style="938" hidden="1" customWidth="1"/>
    <col min="8" max="8" width="8.75390625" style="938" hidden="1" customWidth="1"/>
    <col min="9" max="9" width="6.375" style="938" customWidth="1"/>
    <col min="10" max="10" width="6.875" style="938" customWidth="1"/>
    <col min="11" max="11" width="7.875" style="938" customWidth="1"/>
    <col min="12" max="12" width="7.75390625" style="938" customWidth="1"/>
    <col min="13" max="13" width="8.25390625" style="938" hidden="1" customWidth="1"/>
    <col min="14" max="14" width="11.125" style="938" hidden="1" customWidth="1"/>
    <col min="15" max="15" width="7.875" style="938" hidden="1" customWidth="1"/>
    <col min="16" max="16" width="4.00390625" style="938" hidden="1" customWidth="1"/>
    <col min="17" max="17" width="10.75390625" style="938" hidden="1" customWidth="1"/>
    <col min="18" max="18" width="5.875" style="938" hidden="1" customWidth="1"/>
    <col min="19" max="19" width="6.375" style="938" hidden="1" customWidth="1"/>
    <col min="20" max="20" width="10.75390625" style="938" customWidth="1"/>
    <col min="21" max="21" width="6.75390625" style="938" hidden="1" customWidth="1"/>
    <col min="22" max="22" width="7.00390625" style="938" hidden="1" customWidth="1"/>
    <col min="23" max="23" width="10.125" style="938" hidden="1" customWidth="1"/>
    <col min="24" max="24" width="6.125" style="938" hidden="1" customWidth="1"/>
    <col min="25" max="25" width="4.625" style="938" hidden="1" customWidth="1"/>
    <col min="26" max="26" width="10.625" style="938" hidden="1" customWidth="1"/>
    <col min="27" max="27" width="23.625" style="938" customWidth="1"/>
    <col min="28" max="28" width="11.75390625" style="938" customWidth="1"/>
    <col min="29" max="29" width="8.75390625" style="7" customWidth="1"/>
    <col min="30" max="32" width="10.75390625" style="7" customWidth="1"/>
    <col min="33" max="34" width="9.125" style="7" customWidth="1"/>
    <col min="35" max="16384" width="9.125" style="7" customWidth="1"/>
  </cols>
  <sheetData>
    <row r="1" spans="1:31" s="10" customFormat="1" ht="19.5" thickBot="1">
      <c r="A1" s="1614" t="s">
        <v>279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5"/>
      <c r="U1" s="1615"/>
      <c r="V1" s="1615"/>
      <c r="W1" s="1615"/>
      <c r="X1" s="1615"/>
      <c r="Y1" s="1615"/>
      <c r="Z1" s="1616"/>
      <c r="AA1" s="1155"/>
      <c r="AB1" s="1155"/>
      <c r="AC1" s="529"/>
      <c r="AD1" s="52"/>
      <c r="AE1" s="52"/>
    </row>
    <row r="2" spans="1:31" s="10" customFormat="1" ht="18.75">
      <c r="A2" s="1588" t="s">
        <v>20</v>
      </c>
      <c r="B2" s="1590" t="s">
        <v>96</v>
      </c>
      <c r="C2" s="1604" t="s">
        <v>226</v>
      </c>
      <c r="D2" s="1605"/>
      <c r="E2" s="1606"/>
      <c r="F2" s="1607"/>
      <c r="G2" s="1612" t="s">
        <v>97</v>
      </c>
      <c r="H2" s="1593" t="s">
        <v>98</v>
      </c>
      <c r="I2" s="1594"/>
      <c r="J2" s="1594"/>
      <c r="K2" s="1594"/>
      <c r="L2" s="1594"/>
      <c r="M2" s="1595"/>
      <c r="N2" s="1617"/>
      <c r="O2" s="1618"/>
      <c r="P2" s="1618"/>
      <c r="Q2" s="1618"/>
      <c r="R2" s="1618"/>
      <c r="S2" s="1618"/>
      <c r="T2" s="1618"/>
      <c r="U2" s="1618"/>
      <c r="V2" s="1618"/>
      <c r="W2" s="1618"/>
      <c r="X2" s="1618"/>
      <c r="Y2" s="1618"/>
      <c r="Z2" s="1847"/>
      <c r="AA2" s="1849" t="s">
        <v>276</v>
      </c>
      <c r="AB2" s="916"/>
      <c r="AC2" s="104"/>
      <c r="AD2" s="52"/>
      <c r="AE2" s="52"/>
    </row>
    <row r="3" spans="1:31" s="10" customFormat="1" ht="18.75">
      <c r="A3" s="1589"/>
      <c r="B3" s="1591"/>
      <c r="C3" s="1608"/>
      <c r="D3" s="1609"/>
      <c r="E3" s="1610"/>
      <c r="F3" s="1611"/>
      <c r="G3" s="1613"/>
      <c r="H3" s="1549" t="s">
        <v>99</v>
      </c>
      <c r="I3" s="1596" t="s">
        <v>100</v>
      </c>
      <c r="J3" s="1597"/>
      <c r="K3" s="1597"/>
      <c r="L3" s="1598"/>
      <c r="M3" s="1599" t="s">
        <v>101</v>
      </c>
      <c r="N3" s="1560" t="s">
        <v>21</v>
      </c>
      <c r="O3" s="1536"/>
      <c r="P3" s="1537"/>
      <c r="Q3" s="1535" t="s">
        <v>22</v>
      </c>
      <c r="R3" s="1536"/>
      <c r="S3" s="1537"/>
      <c r="T3" s="1535" t="s">
        <v>23</v>
      </c>
      <c r="U3" s="1536"/>
      <c r="V3" s="1537"/>
      <c r="W3" s="1535" t="s">
        <v>24</v>
      </c>
      <c r="X3" s="1536"/>
      <c r="Y3" s="1536"/>
      <c r="Z3" s="1848" t="s">
        <v>25</v>
      </c>
      <c r="AA3" s="1849"/>
      <c r="AB3" s="916"/>
      <c r="AC3" s="104"/>
      <c r="AD3" s="52"/>
      <c r="AE3" s="52"/>
    </row>
    <row r="4" spans="1:31" s="10" customFormat="1" ht="18.75">
      <c r="A4" s="1589"/>
      <c r="B4" s="1591"/>
      <c r="C4" s="1581" t="s">
        <v>102</v>
      </c>
      <c r="D4" s="1581" t="s">
        <v>103</v>
      </c>
      <c r="E4" s="1550" t="s">
        <v>104</v>
      </c>
      <c r="F4" s="1582"/>
      <c r="G4" s="1613"/>
      <c r="H4" s="1549"/>
      <c r="I4" s="1581" t="s">
        <v>105</v>
      </c>
      <c r="J4" s="1550" t="s">
        <v>106</v>
      </c>
      <c r="K4" s="1551"/>
      <c r="L4" s="1552"/>
      <c r="M4" s="1599"/>
      <c r="N4" s="1561"/>
      <c r="O4" s="1539"/>
      <c r="P4" s="1540"/>
      <c r="Q4" s="1538"/>
      <c r="R4" s="1539"/>
      <c r="S4" s="1540"/>
      <c r="T4" s="1538"/>
      <c r="U4" s="1539"/>
      <c r="V4" s="1540"/>
      <c r="W4" s="1538"/>
      <c r="X4" s="1539"/>
      <c r="Y4" s="1539"/>
      <c r="Z4" s="1848"/>
      <c r="AA4" s="1849"/>
      <c r="AB4" s="916"/>
      <c r="AC4" s="104"/>
      <c r="AD4" s="52"/>
      <c r="AE4" s="52"/>
    </row>
    <row r="5" spans="1:31" s="10" customFormat="1" ht="17.25" customHeight="1">
      <c r="A5" s="1589"/>
      <c r="B5" s="1591"/>
      <c r="C5" s="1581"/>
      <c r="D5" s="1581"/>
      <c r="E5" s="1578" t="s">
        <v>107</v>
      </c>
      <c r="F5" s="1601" t="s">
        <v>108</v>
      </c>
      <c r="G5" s="1613"/>
      <c r="H5" s="1549"/>
      <c r="I5" s="1581"/>
      <c r="J5" s="1546" t="s">
        <v>49</v>
      </c>
      <c r="K5" s="1541" t="s">
        <v>72</v>
      </c>
      <c r="L5" s="1544" t="s">
        <v>109</v>
      </c>
      <c r="M5" s="1600"/>
      <c r="N5" s="717">
        <v>1</v>
      </c>
      <c r="O5" s="1553">
        <v>2</v>
      </c>
      <c r="P5" s="1554"/>
      <c r="Q5" s="718">
        <v>3</v>
      </c>
      <c r="R5" s="1553">
        <v>4</v>
      </c>
      <c r="S5" s="1554"/>
      <c r="T5" s="718">
        <v>5</v>
      </c>
      <c r="U5" s="1553">
        <v>6</v>
      </c>
      <c r="V5" s="1554"/>
      <c r="W5" s="718">
        <v>7</v>
      </c>
      <c r="X5" s="1553">
        <v>8</v>
      </c>
      <c r="Y5" s="1642"/>
      <c r="Z5" s="1169">
        <v>9</v>
      </c>
      <c r="AA5" s="1849"/>
      <c r="AB5" s="1156"/>
      <c r="AC5" s="530"/>
      <c r="AD5" s="52"/>
      <c r="AE5" s="52"/>
    </row>
    <row r="6" spans="1:31" s="10" customFormat="1" ht="17.25" customHeight="1" thickBot="1">
      <c r="A6" s="1589"/>
      <c r="B6" s="1591"/>
      <c r="C6" s="1581"/>
      <c r="D6" s="1581"/>
      <c r="E6" s="1579"/>
      <c r="F6" s="1602"/>
      <c r="G6" s="1613"/>
      <c r="H6" s="1549"/>
      <c r="I6" s="1581"/>
      <c r="J6" s="1547"/>
      <c r="K6" s="1542"/>
      <c r="L6" s="1545"/>
      <c r="M6" s="1600"/>
      <c r="N6" s="1570"/>
      <c r="O6" s="1571"/>
      <c r="P6" s="1571"/>
      <c r="Q6" s="1571"/>
      <c r="R6" s="1571"/>
      <c r="S6" s="1571"/>
      <c r="T6" s="1571"/>
      <c r="U6" s="1571"/>
      <c r="V6" s="1571"/>
      <c r="W6" s="1571"/>
      <c r="X6" s="1571"/>
      <c r="Y6" s="1571"/>
      <c r="Z6" s="1571"/>
      <c r="AA6" s="1849"/>
      <c r="AB6" s="916"/>
      <c r="AC6" s="104"/>
      <c r="AD6" s="52"/>
      <c r="AE6" s="52"/>
    </row>
    <row r="7" spans="1:31" s="10" customFormat="1" ht="51.75" customHeight="1" thickBot="1">
      <c r="A7" s="1589"/>
      <c r="B7" s="1592"/>
      <c r="C7" s="1581"/>
      <c r="D7" s="1581"/>
      <c r="E7" s="1580"/>
      <c r="F7" s="1603"/>
      <c r="G7" s="1613"/>
      <c r="H7" s="1549"/>
      <c r="I7" s="1581"/>
      <c r="J7" s="1548"/>
      <c r="K7" s="1543"/>
      <c r="L7" s="1545"/>
      <c r="M7" s="1600"/>
      <c r="N7" s="351"/>
      <c r="O7" s="1555"/>
      <c r="P7" s="1556"/>
      <c r="Q7" s="351"/>
      <c r="R7" s="1555"/>
      <c r="S7" s="1556"/>
      <c r="T7" s="351"/>
      <c r="U7" s="1555"/>
      <c r="V7" s="1556"/>
      <c r="W7" s="351"/>
      <c r="X7" s="1555"/>
      <c r="Y7" s="1556"/>
      <c r="Z7" s="1170"/>
      <c r="AA7" s="1849"/>
      <c r="AB7" s="1157"/>
      <c r="AC7" s="531"/>
      <c r="AD7" s="52"/>
      <c r="AE7" s="52"/>
    </row>
    <row r="8" spans="1:32" s="10" customFormat="1" ht="18.75">
      <c r="A8" s="736" t="s">
        <v>240</v>
      </c>
      <c r="B8" s="966" t="s">
        <v>241</v>
      </c>
      <c r="C8" s="1063"/>
      <c r="D8" s="654">
        <v>5</v>
      </c>
      <c r="E8" s="654"/>
      <c r="F8" s="892"/>
      <c r="G8" s="1070">
        <v>3</v>
      </c>
      <c r="H8" s="1074">
        <v>90</v>
      </c>
      <c r="I8" s="781">
        <v>4</v>
      </c>
      <c r="J8" s="747">
        <v>4</v>
      </c>
      <c r="K8" s="747"/>
      <c r="L8" s="747"/>
      <c r="M8" s="742">
        <v>86</v>
      </c>
      <c r="N8" s="744"/>
      <c r="O8" s="1637"/>
      <c r="P8" s="1638"/>
      <c r="Q8" s="743"/>
      <c r="R8" s="1639"/>
      <c r="S8" s="1637"/>
      <c r="T8" s="744" t="s">
        <v>120</v>
      </c>
      <c r="U8" s="1637"/>
      <c r="V8" s="1638"/>
      <c r="W8" s="744"/>
      <c r="X8" s="1637"/>
      <c r="Y8" s="1638"/>
      <c r="Z8" s="1154"/>
      <c r="AA8" s="1171"/>
      <c r="AB8" s="1159">
        <v>5</v>
      </c>
      <c r="AC8" s="533"/>
      <c r="AD8" s="525"/>
      <c r="AE8" s="525"/>
      <c r="AF8" s="526"/>
    </row>
    <row r="9" spans="1:33" s="10" customFormat="1" ht="19.5" thickBot="1">
      <c r="A9" s="130" t="s">
        <v>172</v>
      </c>
      <c r="B9" s="1124" t="s">
        <v>39</v>
      </c>
      <c r="C9" s="967">
        <v>5</v>
      </c>
      <c r="D9" s="968"/>
      <c r="E9" s="968"/>
      <c r="F9" s="831"/>
      <c r="G9" s="943">
        <v>5</v>
      </c>
      <c r="H9" s="944">
        <v>150</v>
      </c>
      <c r="I9" s="765">
        <v>12</v>
      </c>
      <c r="J9" s="796" t="s">
        <v>201</v>
      </c>
      <c r="K9" s="969"/>
      <c r="L9" s="796" t="s">
        <v>120</v>
      </c>
      <c r="M9" s="745">
        <v>138</v>
      </c>
      <c r="N9" s="832"/>
      <c r="O9" s="1662"/>
      <c r="P9" s="1663"/>
      <c r="Q9" s="832"/>
      <c r="R9" s="1662"/>
      <c r="S9" s="1663"/>
      <c r="T9" s="833" t="s">
        <v>244</v>
      </c>
      <c r="U9" s="1662"/>
      <c r="V9" s="1663"/>
      <c r="W9" s="832"/>
      <c r="X9" s="1662"/>
      <c r="Y9" s="1663"/>
      <c r="Z9" s="1172"/>
      <c r="AA9" s="1177"/>
      <c r="AB9" s="1164" t="s">
        <v>274</v>
      </c>
      <c r="AC9" s="691">
        <v>3</v>
      </c>
      <c r="AD9" s="52"/>
      <c r="AE9" s="525">
        <v>2</v>
      </c>
      <c r="AF9" s="526" t="s">
        <v>21</v>
      </c>
      <c r="AG9" s="692">
        <v>0</v>
      </c>
    </row>
    <row r="10" spans="1:33" s="10" customFormat="1" ht="18.75">
      <c r="A10" s="838" t="s">
        <v>132</v>
      </c>
      <c r="B10" s="1126" t="s">
        <v>68</v>
      </c>
      <c r="C10" s="977">
        <v>5</v>
      </c>
      <c r="D10" s="978"/>
      <c r="E10" s="810"/>
      <c r="F10" s="839"/>
      <c r="G10" s="979">
        <v>5</v>
      </c>
      <c r="H10" s="980">
        <v>150</v>
      </c>
      <c r="I10" s="765">
        <v>8</v>
      </c>
      <c r="J10" s="796" t="s">
        <v>201</v>
      </c>
      <c r="K10" s="815"/>
      <c r="L10" s="796"/>
      <c r="M10" s="738">
        <v>142</v>
      </c>
      <c r="N10" s="840"/>
      <c r="O10" s="1660"/>
      <c r="P10" s="1661"/>
      <c r="Q10" s="840"/>
      <c r="R10" s="1660"/>
      <c r="S10" s="1661"/>
      <c r="T10" s="833" t="s">
        <v>201</v>
      </c>
      <c r="U10" s="1660"/>
      <c r="V10" s="1661"/>
      <c r="W10" s="840"/>
      <c r="X10" s="1660"/>
      <c r="Y10" s="1661"/>
      <c r="Z10" s="1173"/>
      <c r="AA10" s="1177"/>
      <c r="AB10" s="1164" t="s">
        <v>274</v>
      </c>
      <c r="AC10" s="691">
        <v>3</v>
      </c>
      <c r="AD10" s="52"/>
      <c r="AE10" s="525">
        <v>32.5</v>
      </c>
      <c r="AF10" s="526" t="s">
        <v>23</v>
      </c>
      <c r="AG10" s="692">
        <v>39.5</v>
      </c>
    </row>
    <row r="11" spans="1:34" s="10" customFormat="1" ht="18" customHeight="1" thickBot="1">
      <c r="A11" s="131" t="s">
        <v>176</v>
      </c>
      <c r="B11" s="1125" t="s">
        <v>46</v>
      </c>
      <c r="C11" s="971"/>
      <c r="D11" s="972"/>
      <c r="E11" s="973"/>
      <c r="F11" s="974">
        <v>5</v>
      </c>
      <c r="G11" s="964">
        <v>2</v>
      </c>
      <c r="H11" s="945">
        <v>60</v>
      </c>
      <c r="I11" s="787">
        <v>4</v>
      </c>
      <c r="J11" s="790"/>
      <c r="K11" s="787"/>
      <c r="L11" s="1109">
        <v>4</v>
      </c>
      <c r="M11" s="788">
        <v>56</v>
      </c>
      <c r="N11" s="801"/>
      <c r="O11" s="1503"/>
      <c r="P11" s="1504"/>
      <c r="Q11" s="801"/>
      <c r="R11" s="1503"/>
      <c r="S11" s="1504"/>
      <c r="T11" s="800" t="s">
        <v>120</v>
      </c>
      <c r="U11" s="1503"/>
      <c r="V11" s="1504"/>
      <c r="W11" s="801"/>
      <c r="X11" s="1503"/>
      <c r="Y11" s="1504"/>
      <c r="Z11" s="1174"/>
      <c r="AA11" s="1153"/>
      <c r="AB11" s="538" t="s">
        <v>274</v>
      </c>
      <c r="AC11" s="531">
        <v>3</v>
      </c>
      <c r="AD11" s="52"/>
      <c r="AE11" s="525">
        <v>19</v>
      </c>
      <c r="AF11" s="525">
        <v>0</v>
      </c>
      <c r="AG11" s="525">
        <v>0</v>
      </c>
      <c r="AH11" s="525">
        <v>3</v>
      </c>
    </row>
    <row r="12" spans="1:31" s="10" customFormat="1" ht="19.5" thickBot="1">
      <c r="A12" s="838" t="s">
        <v>138</v>
      </c>
      <c r="B12" s="1124" t="s">
        <v>70</v>
      </c>
      <c r="C12" s="991">
        <v>5</v>
      </c>
      <c r="D12" s="796"/>
      <c r="E12" s="796"/>
      <c r="F12" s="848"/>
      <c r="G12" s="748">
        <v>3</v>
      </c>
      <c r="H12" s="944">
        <v>90</v>
      </c>
      <c r="I12" s="654">
        <v>4</v>
      </c>
      <c r="J12" s="796" t="s">
        <v>120</v>
      </c>
      <c r="K12" s="654"/>
      <c r="L12" s="654"/>
      <c r="M12" s="745">
        <v>86</v>
      </c>
      <c r="N12" s="798"/>
      <c r="O12" s="1498"/>
      <c r="P12" s="1502"/>
      <c r="Q12" s="798"/>
      <c r="R12" s="1498"/>
      <c r="S12" s="1502"/>
      <c r="T12" s="1110" t="s">
        <v>120</v>
      </c>
      <c r="U12" s="1498"/>
      <c r="V12" s="1502"/>
      <c r="W12" s="1047"/>
      <c r="X12" s="1498"/>
      <c r="Y12" s="1499"/>
      <c r="Z12" s="1110"/>
      <c r="AA12" s="1153"/>
      <c r="AB12" s="538" t="s">
        <v>274</v>
      </c>
      <c r="AC12" s="531">
        <v>3</v>
      </c>
      <c r="AD12" s="52"/>
      <c r="AE12" s="525"/>
    </row>
    <row r="13" spans="1:32" s="10" customFormat="1" ht="18.75">
      <c r="A13" s="130" t="s">
        <v>182</v>
      </c>
      <c r="B13" s="1026" t="s">
        <v>40</v>
      </c>
      <c r="C13" s="991"/>
      <c r="D13" s="992">
        <v>5</v>
      </c>
      <c r="E13" s="83"/>
      <c r="F13" s="86"/>
      <c r="G13" s="1027">
        <v>5</v>
      </c>
      <c r="H13" s="1028">
        <v>150</v>
      </c>
      <c r="I13" s="765">
        <v>8</v>
      </c>
      <c r="J13" s="796" t="s">
        <v>119</v>
      </c>
      <c r="K13" s="815"/>
      <c r="L13" s="796" t="s">
        <v>204</v>
      </c>
      <c r="M13" s="892">
        <v>142</v>
      </c>
      <c r="N13" s="94"/>
      <c r="O13" s="1640"/>
      <c r="P13" s="1641"/>
      <c r="Q13" s="94"/>
      <c r="R13" s="1640"/>
      <c r="S13" s="1641"/>
      <c r="T13" s="798" t="s">
        <v>201</v>
      </c>
      <c r="U13" s="1640"/>
      <c r="V13" s="1641"/>
      <c r="W13" s="94"/>
      <c r="X13" s="1640"/>
      <c r="Y13" s="1641"/>
      <c r="Z13" s="1175"/>
      <c r="AA13" s="83"/>
      <c r="AB13" s="541" t="s">
        <v>274</v>
      </c>
      <c r="AC13" s="541"/>
      <c r="AD13" s="52"/>
      <c r="AE13" s="525">
        <v>0</v>
      </c>
      <c r="AF13" s="10" t="s">
        <v>222</v>
      </c>
    </row>
    <row r="14" spans="1:32" s="10" customFormat="1" ht="18.75">
      <c r="A14" s="130" t="s">
        <v>269</v>
      </c>
      <c r="B14" s="1040" t="s">
        <v>43</v>
      </c>
      <c r="C14" s="1028"/>
      <c r="D14" s="1029">
        <v>5</v>
      </c>
      <c r="E14" s="83"/>
      <c r="F14" s="86"/>
      <c r="G14" s="1027">
        <v>4</v>
      </c>
      <c r="H14" s="1028">
        <v>120</v>
      </c>
      <c r="I14" s="747">
        <v>8</v>
      </c>
      <c r="J14" s="746">
        <v>8</v>
      </c>
      <c r="K14" s="747"/>
      <c r="L14" s="747"/>
      <c r="M14" s="745">
        <v>112</v>
      </c>
      <c r="N14" s="778"/>
      <c r="O14" s="1488"/>
      <c r="P14" s="1489"/>
      <c r="Q14" s="778"/>
      <c r="R14" s="1488"/>
      <c r="S14" s="1489"/>
      <c r="T14" s="812" t="s">
        <v>201</v>
      </c>
      <c r="U14" s="1488"/>
      <c r="V14" s="1489"/>
      <c r="W14" s="778"/>
      <c r="X14" s="1488"/>
      <c r="Y14" s="1489"/>
      <c r="Z14" s="1176"/>
      <c r="AA14" s="83"/>
      <c r="AB14" s="541" t="s">
        <v>274</v>
      </c>
      <c r="AC14" s="541"/>
      <c r="AD14" s="52"/>
      <c r="AE14" s="525">
        <v>0</v>
      </c>
      <c r="AF14" s="10" t="s">
        <v>222</v>
      </c>
    </row>
    <row r="15" spans="1:32" s="10" customFormat="1" ht="18.75">
      <c r="A15" s="130" t="s">
        <v>270</v>
      </c>
      <c r="B15" s="1056" t="s">
        <v>266</v>
      </c>
      <c r="C15" s="891"/>
      <c r="D15" s="747">
        <v>5</v>
      </c>
      <c r="E15" s="83"/>
      <c r="F15" s="86"/>
      <c r="G15" s="1027">
        <v>4</v>
      </c>
      <c r="H15" s="1028">
        <v>120</v>
      </c>
      <c r="I15" s="747">
        <v>8</v>
      </c>
      <c r="J15" s="740">
        <v>8</v>
      </c>
      <c r="K15" s="747"/>
      <c r="L15" s="747"/>
      <c r="M15" s="745">
        <v>112</v>
      </c>
      <c r="N15" s="94"/>
      <c r="O15" s="1480"/>
      <c r="P15" s="1481"/>
      <c r="Q15" s="94"/>
      <c r="R15" s="1480"/>
      <c r="S15" s="1481"/>
      <c r="T15" s="798" t="s">
        <v>201</v>
      </c>
      <c r="U15" s="1480"/>
      <c r="V15" s="1481"/>
      <c r="W15" s="94"/>
      <c r="X15" s="1480"/>
      <c r="Y15" s="1481"/>
      <c r="Z15" s="1175"/>
      <c r="AA15" s="83"/>
      <c r="AB15" s="541" t="s">
        <v>274</v>
      </c>
      <c r="AC15" s="541"/>
      <c r="AD15" s="52"/>
      <c r="AE15" s="525"/>
      <c r="AF15" s="10" t="s">
        <v>223</v>
      </c>
    </row>
    <row r="16" spans="3:9" ht="18">
      <c r="C16" s="936">
        <v>3</v>
      </c>
      <c r="D16" s="937">
        <v>4</v>
      </c>
      <c r="F16" s="936">
        <v>1</v>
      </c>
      <c r="I16" s="938">
        <f>SUM(I8:I15)</f>
        <v>56</v>
      </c>
    </row>
  </sheetData>
  <sheetProtection/>
  <mergeCells count="67">
    <mergeCell ref="O15:P15"/>
    <mergeCell ref="R15:S15"/>
    <mergeCell ref="U15:V15"/>
    <mergeCell ref="X15:Y15"/>
    <mergeCell ref="AA2:AA7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9:P9"/>
    <mergeCell ref="R9:S9"/>
    <mergeCell ref="U9:V9"/>
    <mergeCell ref="X9:Y9"/>
    <mergeCell ref="O10:P10"/>
    <mergeCell ref="R10:S10"/>
    <mergeCell ref="U10:V10"/>
    <mergeCell ref="X10:Y10"/>
    <mergeCell ref="O8:P8"/>
    <mergeCell ref="R8:S8"/>
    <mergeCell ref="U8:V8"/>
    <mergeCell ref="X8:Y8"/>
    <mergeCell ref="R5:S5"/>
    <mergeCell ref="U5:V5"/>
    <mergeCell ref="X5:Y5"/>
    <mergeCell ref="N6:Z6"/>
    <mergeCell ref="O7:P7"/>
    <mergeCell ref="R7:S7"/>
    <mergeCell ref="U7:V7"/>
    <mergeCell ref="X7:Y7"/>
    <mergeCell ref="E5:E7"/>
    <mergeCell ref="F5:F7"/>
    <mergeCell ref="J5:J7"/>
    <mergeCell ref="K5:K7"/>
    <mergeCell ref="L5:L7"/>
    <mergeCell ref="O5:P5"/>
    <mergeCell ref="N3:P4"/>
    <mergeCell ref="Q3:S4"/>
    <mergeCell ref="T3:V4"/>
    <mergeCell ref="W3:Y4"/>
    <mergeCell ref="Z3:Z4"/>
    <mergeCell ref="C4:C7"/>
    <mergeCell ref="D4:D7"/>
    <mergeCell ref="E4:F4"/>
    <mergeCell ref="I4:I7"/>
    <mergeCell ref="J4:L4"/>
    <mergeCell ref="A1:Z1"/>
    <mergeCell ref="A2:A7"/>
    <mergeCell ref="B2:B7"/>
    <mergeCell ref="C2:F3"/>
    <mergeCell ref="G2:G7"/>
    <mergeCell ref="H2:M2"/>
    <mergeCell ref="N2:Z2"/>
    <mergeCell ref="H3:H7"/>
    <mergeCell ref="I3:L3"/>
    <mergeCell ref="M3:M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AJ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zoomScale="70" zoomScaleNormal="70" zoomScaleSheetLayoutView="25" zoomScalePageLayoutView="50" workbookViewId="0" topLeftCell="A1">
      <selection activeCell="B22" sqref="B22:B23"/>
    </sheetView>
  </sheetViews>
  <sheetFormatPr defaultColWidth="9.00390625" defaultRowHeight="12.75"/>
  <cols>
    <col min="1" max="1" width="10.125" style="934" customWidth="1"/>
    <col min="2" max="2" width="74.125" style="935" customWidth="1"/>
    <col min="3" max="3" width="5.00390625" style="936" customWidth="1"/>
    <col min="4" max="4" width="6.25390625" style="937" customWidth="1"/>
    <col min="5" max="5" width="4.25390625" style="936" customWidth="1"/>
    <col min="6" max="6" width="7.125" style="936" customWidth="1"/>
    <col min="7" max="7" width="8.625" style="938" hidden="1" customWidth="1"/>
    <col min="8" max="8" width="8.75390625" style="938" hidden="1" customWidth="1"/>
    <col min="9" max="9" width="6.375" style="938" customWidth="1"/>
    <col min="10" max="10" width="6.875" style="938" customWidth="1"/>
    <col min="11" max="11" width="7.875" style="938" customWidth="1"/>
    <col min="12" max="12" width="7.75390625" style="938" customWidth="1"/>
    <col min="13" max="13" width="8.25390625" style="938" hidden="1" customWidth="1"/>
    <col min="14" max="14" width="11.125" style="938" hidden="1" customWidth="1"/>
    <col min="15" max="15" width="7.875" style="938" hidden="1" customWidth="1"/>
    <col min="16" max="16" width="4.00390625" style="938" hidden="1" customWidth="1"/>
    <col min="17" max="17" width="10.75390625" style="938" hidden="1" customWidth="1"/>
    <col min="18" max="18" width="5.875" style="938" hidden="1" customWidth="1"/>
    <col min="19" max="19" width="6.375" style="938" hidden="1" customWidth="1"/>
    <col min="20" max="20" width="10.75390625" style="938" hidden="1" customWidth="1"/>
    <col min="21" max="21" width="6.75390625" style="938" customWidth="1"/>
    <col min="22" max="22" width="7.00390625" style="938" customWidth="1"/>
    <col min="23" max="23" width="10.125" style="938" hidden="1" customWidth="1"/>
    <col min="24" max="24" width="6.125" style="938" hidden="1" customWidth="1"/>
    <col min="25" max="25" width="4.625" style="938" hidden="1" customWidth="1"/>
    <col min="26" max="26" width="11.75390625" style="938" hidden="1" customWidth="1"/>
    <col min="27" max="27" width="24.75390625" style="938" customWidth="1"/>
    <col min="28" max="28" width="11.75390625" style="938" customWidth="1"/>
    <col min="29" max="29" width="8.75390625" style="7" customWidth="1"/>
    <col min="30" max="32" width="10.75390625" style="7" customWidth="1"/>
    <col min="33" max="34" width="9.125" style="7" customWidth="1"/>
    <col min="35" max="16384" width="9.125" style="7" customWidth="1"/>
  </cols>
  <sheetData>
    <row r="1" spans="1:31" s="10" customFormat="1" ht="19.5" thickBot="1">
      <c r="A1" s="1614" t="s">
        <v>267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5"/>
      <c r="U1" s="1615"/>
      <c r="V1" s="1615"/>
      <c r="W1" s="1615"/>
      <c r="X1" s="1615"/>
      <c r="Y1" s="1615"/>
      <c r="Z1" s="1616"/>
      <c r="AA1" s="1155"/>
      <c r="AB1" s="1155"/>
      <c r="AC1" s="529"/>
      <c r="AD1" s="52"/>
      <c r="AE1" s="52"/>
    </row>
    <row r="2" spans="1:31" s="10" customFormat="1" ht="18.75">
      <c r="A2" s="1588" t="s">
        <v>20</v>
      </c>
      <c r="B2" s="1590" t="s">
        <v>96</v>
      </c>
      <c r="C2" s="1604" t="s">
        <v>226</v>
      </c>
      <c r="D2" s="1605"/>
      <c r="E2" s="1606"/>
      <c r="F2" s="1607"/>
      <c r="G2" s="1612" t="s">
        <v>97</v>
      </c>
      <c r="H2" s="1593" t="s">
        <v>98</v>
      </c>
      <c r="I2" s="1594"/>
      <c r="J2" s="1594"/>
      <c r="K2" s="1594"/>
      <c r="L2" s="1594"/>
      <c r="M2" s="1595"/>
      <c r="N2" s="1617"/>
      <c r="O2" s="1618"/>
      <c r="P2" s="1618"/>
      <c r="Q2" s="1618"/>
      <c r="R2" s="1618"/>
      <c r="S2" s="1618"/>
      <c r="T2" s="1618"/>
      <c r="U2" s="1618"/>
      <c r="V2" s="1618"/>
      <c r="W2" s="1618"/>
      <c r="X2" s="1618"/>
      <c r="Y2" s="1618"/>
      <c r="Z2" s="1847"/>
      <c r="AA2" s="1849" t="s">
        <v>276</v>
      </c>
      <c r="AB2" s="916"/>
      <c r="AC2" s="104"/>
      <c r="AD2" s="52"/>
      <c r="AE2" s="52"/>
    </row>
    <row r="3" spans="1:31" s="10" customFormat="1" ht="18.75">
      <c r="A3" s="1589"/>
      <c r="B3" s="1591"/>
      <c r="C3" s="1608"/>
      <c r="D3" s="1609"/>
      <c r="E3" s="1610"/>
      <c r="F3" s="1611"/>
      <c r="G3" s="1613"/>
      <c r="H3" s="1549" t="s">
        <v>99</v>
      </c>
      <c r="I3" s="1596" t="s">
        <v>100</v>
      </c>
      <c r="J3" s="1597"/>
      <c r="K3" s="1597"/>
      <c r="L3" s="1598"/>
      <c r="M3" s="1599" t="s">
        <v>101</v>
      </c>
      <c r="N3" s="1560" t="s">
        <v>21</v>
      </c>
      <c r="O3" s="1536"/>
      <c r="P3" s="1537"/>
      <c r="Q3" s="1535" t="s">
        <v>22</v>
      </c>
      <c r="R3" s="1536"/>
      <c r="S3" s="1537"/>
      <c r="T3" s="1535" t="s">
        <v>23</v>
      </c>
      <c r="U3" s="1536"/>
      <c r="V3" s="1537"/>
      <c r="W3" s="1535" t="s">
        <v>24</v>
      </c>
      <c r="X3" s="1536"/>
      <c r="Y3" s="1536"/>
      <c r="Z3" s="1848" t="s">
        <v>25</v>
      </c>
      <c r="AA3" s="1849"/>
      <c r="AB3" s="916"/>
      <c r="AC3" s="104"/>
      <c r="AD3" s="52"/>
      <c r="AE3" s="52"/>
    </row>
    <row r="4" spans="1:31" s="10" customFormat="1" ht="18.75">
      <c r="A4" s="1589"/>
      <c r="B4" s="1591"/>
      <c r="C4" s="1581" t="s">
        <v>102</v>
      </c>
      <c r="D4" s="1581" t="s">
        <v>103</v>
      </c>
      <c r="E4" s="1550" t="s">
        <v>104</v>
      </c>
      <c r="F4" s="1582"/>
      <c r="G4" s="1613"/>
      <c r="H4" s="1549"/>
      <c r="I4" s="1581" t="s">
        <v>105</v>
      </c>
      <c r="J4" s="1550" t="s">
        <v>106</v>
      </c>
      <c r="K4" s="1551"/>
      <c r="L4" s="1552"/>
      <c r="M4" s="1599"/>
      <c r="N4" s="1561"/>
      <c r="O4" s="1539"/>
      <c r="P4" s="1540"/>
      <c r="Q4" s="1538"/>
      <c r="R4" s="1539"/>
      <c r="S4" s="1540"/>
      <c r="T4" s="1538"/>
      <c r="U4" s="1539"/>
      <c r="V4" s="1540"/>
      <c r="W4" s="1538"/>
      <c r="X4" s="1539"/>
      <c r="Y4" s="1539"/>
      <c r="Z4" s="1848"/>
      <c r="AA4" s="1849"/>
      <c r="AB4" s="916"/>
      <c r="AC4" s="104"/>
      <c r="AD4" s="52"/>
      <c r="AE4" s="52"/>
    </row>
    <row r="5" spans="1:31" s="10" customFormat="1" ht="17.25" customHeight="1">
      <c r="A5" s="1589"/>
      <c r="B5" s="1591"/>
      <c r="C5" s="1581"/>
      <c r="D5" s="1581"/>
      <c r="E5" s="1578" t="s">
        <v>107</v>
      </c>
      <c r="F5" s="1601" t="s">
        <v>108</v>
      </c>
      <c r="G5" s="1613"/>
      <c r="H5" s="1549"/>
      <c r="I5" s="1581"/>
      <c r="J5" s="1546" t="s">
        <v>49</v>
      </c>
      <c r="K5" s="1541" t="s">
        <v>72</v>
      </c>
      <c r="L5" s="1544" t="s">
        <v>109</v>
      </c>
      <c r="M5" s="1600"/>
      <c r="N5" s="717">
        <v>1</v>
      </c>
      <c r="O5" s="1553">
        <v>2</v>
      </c>
      <c r="P5" s="1554"/>
      <c r="Q5" s="718">
        <v>3</v>
      </c>
      <c r="R5" s="1553">
        <v>4</v>
      </c>
      <c r="S5" s="1554"/>
      <c r="T5" s="718">
        <v>5</v>
      </c>
      <c r="U5" s="1553">
        <v>6</v>
      </c>
      <c r="V5" s="1554"/>
      <c r="W5" s="718">
        <v>7</v>
      </c>
      <c r="X5" s="1553">
        <v>8</v>
      </c>
      <c r="Y5" s="1642"/>
      <c r="Z5" s="1169">
        <v>9</v>
      </c>
      <c r="AA5" s="1849"/>
      <c r="AB5" s="1156"/>
      <c r="AC5" s="530"/>
      <c r="AD5" s="52"/>
      <c r="AE5" s="52"/>
    </row>
    <row r="6" spans="1:31" s="10" customFormat="1" ht="17.25" customHeight="1" thickBot="1">
      <c r="A6" s="1589"/>
      <c r="B6" s="1591"/>
      <c r="C6" s="1581"/>
      <c r="D6" s="1581"/>
      <c r="E6" s="1579"/>
      <c r="F6" s="1602"/>
      <c r="G6" s="1613"/>
      <c r="H6" s="1549"/>
      <c r="I6" s="1581"/>
      <c r="J6" s="1547"/>
      <c r="K6" s="1542"/>
      <c r="L6" s="1545"/>
      <c r="M6" s="1600"/>
      <c r="N6" s="1570"/>
      <c r="O6" s="1571"/>
      <c r="P6" s="1571"/>
      <c r="Q6" s="1571"/>
      <c r="R6" s="1571"/>
      <c r="S6" s="1571"/>
      <c r="T6" s="1571"/>
      <c r="U6" s="1571"/>
      <c r="V6" s="1571"/>
      <c r="W6" s="1571"/>
      <c r="X6" s="1571"/>
      <c r="Y6" s="1571"/>
      <c r="Z6" s="1571"/>
      <c r="AA6" s="1849"/>
      <c r="AB6" s="916"/>
      <c r="AC6" s="104"/>
      <c r="AD6" s="52"/>
      <c r="AE6" s="52"/>
    </row>
    <row r="7" spans="1:31" s="10" customFormat="1" ht="22.5" customHeight="1" thickBot="1">
      <c r="A7" s="1589"/>
      <c r="B7" s="1592"/>
      <c r="C7" s="1581"/>
      <c r="D7" s="1581"/>
      <c r="E7" s="1580"/>
      <c r="F7" s="1603"/>
      <c r="G7" s="1613"/>
      <c r="H7" s="1549"/>
      <c r="I7" s="1581"/>
      <c r="J7" s="1548"/>
      <c r="K7" s="1543"/>
      <c r="L7" s="1545"/>
      <c r="M7" s="1600"/>
      <c r="N7" s="351"/>
      <c r="O7" s="1555"/>
      <c r="P7" s="1556"/>
      <c r="Q7" s="351"/>
      <c r="R7" s="1555"/>
      <c r="S7" s="1556"/>
      <c r="T7" s="351"/>
      <c r="U7" s="1555"/>
      <c r="V7" s="1556"/>
      <c r="W7" s="351"/>
      <c r="X7" s="1555"/>
      <c r="Y7" s="1556"/>
      <c r="Z7" s="1170"/>
      <c r="AA7" s="1849"/>
      <c r="AB7" s="1157"/>
      <c r="AC7" s="531"/>
      <c r="AD7" s="52"/>
      <c r="AE7" s="52"/>
    </row>
    <row r="8" spans="1:33" s="10" customFormat="1" ht="19.5" thickBot="1">
      <c r="A8" s="131" t="s">
        <v>173</v>
      </c>
      <c r="B8" s="1125" t="s">
        <v>47</v>
      </c>
      <c r="C8" s="971"/>
      <c r="D8" s="972"/>
      <c r="E8" s="973"/>
      <c r="F8" s="974">
        <v>6</v>
      </c>
      <c r="G8" s="964">
        <v>1</v>
      </c>
      <c r="H8" s="945">
        <v>30</v>
      </c>
      <c r="I8" s="787">
        <v>4</v>
      </c>
      <c r="J8" s="790"/>
      <c r="K8" s="787"/>
      <c r="L8" s="975">
        <v>4</v>
      </c>
      <c r="M8" s="788">
        <v>26</v>
      </c>
      <c r="N8" s="835"/>
      <c r="O8" s="1664"/>
      <c r="P8" s="1665"/>
      <c r="Q8" s="835"/>
      <c r="R8" s="1664"/>
      <c r="S8" s="1665"/>
      <c r="T8" s="836"/>
      <c r="U8" s="1664" t="s">
        <v>120</v>
      </c>
      <c r="V8" s="1665"/>
      <c r="W8" s="835"/>
      <c r="X8" s="1664"/>
      <c r="Y8" s="1665"/>
      <c r="Z8" s="1178"/>
      <c r="AA8" s="1177"/>
      <c r="AB8" s="1164" t="s">
        <v>275</v>
      </c>
      <c r="AC8" s="691">
        <v>3</v>
      </c>
      <c r="AD8" s="52"/>
      <c r="AE8" s="525">
        <v>23</v>
      </c>
      <c r="AF8" s="526" t="s">
        <v>22</v>
      </c>
      <c r="AG8" s="692">
        <v>25</v>
      </c>
    </row>
    <row r="9" spans="1:31" s="10" customFormat="1" ht="19.5" customHeight="1">
      <c r="A9" s="838" t="s">
        <v>135</v>
      </c>
      <c r="B9" s="1126" t="s">
        <v>69</v>
      </c>
      <c r="C9" s="977">
        <v>6</v>
      </c>
      <c r="D9" s="978"/>
      <c r="E9" s="810"/>
      <c r="F9" s="850"/>
      <c r="G9" s="979">
        <v>4.5</v>
      </c>
      <c r="H9" s="980">
        <v>135</v>
      </c>
      <c r="I9" s="765">
        <v>8</v>
      </c>
      <c r="J9" s="856" t="s">
        <v>119</v>
      </c>
      <c r="K9" s="815"/>
      <c r="L9" s="856" t="s">
        <v>204</v>
      </c>
      <c r="M9" s="738">
        <v>127</v>
      </c>
      <c r="N9" s="812"/>
      <c r="O9" s="1490"/>
      <c r="P9" s="1491"/>
      <c r="Q9" s="812"/>
      <c r="R9" s="1490"/>
      <c r="S9" s="1491"/>
      <c r="T9" s="795"/>
      <c r="U9" s="1490" t="s">
        <v>201</v>
      </c>
      <c r="V9" s="1491"/>
      <c r="W9" s="851"/>
      <c r="X9" s="1490"/>
      <c r="Y9" s="1668"/>
      <c r="Z9" s="1179"/>
      <c r="AA9" s="1153"/>
      <c r="AB9" s="538" t="s">
        <v>275</v>
      </c>
      <c r="AC9" s="531">
        <v>3</v>
      </c>
      <c r="AD9" s="52"/>
      <c r="AE9" s="525"/>
    </row>
    <row r="10" spans="1:31" s="10" customFormat="1" ht="18.75">
      <c r="A10" s="838" t="s">
        <v>136</v>
      </c>
      <c r="B10" s="1124" t="s">
        <v>34</v>
      </c>
      <c r="C10" s="991"/>
      <c r="D10" s="992">
        <v>6</v>
      </c>
      <c r="E10" s="796"/>
      <c r="F10" s="848"/>
      <c r="G10" s="748">
        <v>4.5</v>
      </c>
      <c r="H10" s="944">
        <v>135</v>
      </c>
      <c r="I10" s="765">
        <v>10</v>
      </c>
      <c r="J10" s="796" t="s">
        <v>201</v>
      </c>
      <c r="K10" s="815"/>
      <c r="L10" s="796" t="s">
        <v>208</v>
      </c>
      <c r="M10" s="745">
        <v>125</v>
      </c>
      <c r="N10" s="798"/>
      <c r="O10" s="1498"/>
      <c r="P10" s="1502"/>
      <c r="Q10" s="798"/>
      <c r="R10" s="1498"/>
      <c r="S10" s="1502"/>
      <c r="T10" s="798"/>
      <c r="U10" s="1498" t="s">
        <v>202</v>
      </c>
      <c r="V10" s="1502"/>
      <c r="W10" s="1047"/>
      <c r="X10" s="1498"/>
      <c r="Y10" s="1499"/>
      <c r="Z10" s="1110"/>
      <c r="AA10" s="1153"/>
      <c r="AB10" s="538" t="s">
        <v>275</v>
      </c>
      <c r="AC10" s="531">
        <v>3</v>
      </c>
      <c r="AD10" s="52"/>
      <c r="AE10" s="525"/>
    </row>
    <row r="11" spans="1:31" s="10" customFormat="1" ht="18.75">
      <c r="A11" s="838" t="s">
        <v>137</v>
      </c>
      <c r="B11" s="1124" t="s">
        <v>29</v>
      </c>
      <c r="C11" s="991">
        <v>6</v>
      </c>
      <c r="D11" s="796"/>
      <c r="E11" s="796"/>
      <c r="F11" s="848"/>
      <c r="G11" s="748">
        <v>4.5</v>
      </c>
      <c r="H11" s="944">
        <v>135</v>
      </c>
      <c r="I11" s="765">
        <v>10</v>
      </c>
      <c r="J11" s="796" t="s">
        <v>201</v>
      </c>
      <c r="K11" s="815"/>
      <c r="L11" s="796" t="s">
        <v>208</v>
      </c>
      <c r="M11" s="745">
        <v>125</v>
      </c>
      <c r="N11" s="798"/>
      <c r="O11" s="1498"/>
      <c r="P11" s="1502"/>
      <c r="Q11" s="798"/>
      <c r="R11" s="1498"/>
      <c r="S11" s="1502"/>
      <c r="T11" s="798"/>
      <c r="U11" s="1498" t="s">
        <v>202</v>
      </c>
      <c r="V11" s="1502"/>
      <c r="W11" s="1047"/>
      <c r="X11" s="1498"/>
      <c r="Y11" s="1499"/>
      <c r="Z11" s="1110"/>
      <c r="AA11" s="1153"/>
      <c r="AB11" s="538" t="s">
        <v>275</v>
      </c>
      <c r="AC11" s="531">
        <v>3</v>
      </c>
      <c r="AD11" s="52"/>
      <c r="AE11" s="525"/>
    </row>
    <row r="12" spans="1:31" s="10" customFormat="1" ht="19.5" thickBot="1">
      <c r="A12" s="254" t="s">
        <v>140</v>
      </c>
      <c r="B12" s="1130" t="s">
        <v>268</v>
      </c>
      <c r="C12" s="981">
        <v>6</v>
      </c>
      <c r="D12" s="754"/>
      <c r="E12" s="994"/>
      <c r="F12" s="852"/>
      <c r="G12" s="983">
        <v>7</v>
      </c>
      <c r="H12" s="984">
        <v>210</v>
      </c>
      <c r="I12" s="765">
        <v>12</v>
      </c>
      <c r="J12" s="796" t="s">
        <v>201</v>
      </c>
      <c r="K12" s="815"/>
      <c r="L12" s="796" t="s">
        <v>120</v>
      </c>
      <c r="M12" s="751">
        <v>198</v>
      </c>
      <c r="N12" s="853"/>
      <c r="O12" s="854"/>
      <c r="P12" s="855"/>
      <c r="Q12" s="853"/>
      <c r="R12" s="854"/>
      <c r="S12" s="855"/>
      <c r="T12" s="801"/>
      <c r="U12" s="1496" t="s">
        <v>244</v>
      </c>
      <c r="V12" s="1497"/>
      <c r="W12" s="1047"/>
      <c r="X12" s="1498"/>
      <c r="Y12" s="1499"/>
      <c r="Z12" s="1174"/>
      <c r="AA12" s="1153"/>
      <c r="AB12" s="538" t="s">
        <v>275</v>
      </c>
      <c r="AC12" s="531">
        <v>3</v>
      </c>
      <c r="AD12" s="52"/>
      <c r="AE12" s="525"/>
    </row>
    <row r="13" spans="1:31" s="10" customFormat="1" ht="18.75">
      <c r="A13" s="838" t="s">
        <v>147</v>
      </c>
      <c r="B13" s="1124" t="s">
        <v>63</v>
      </c>
      <c r="C13" s="991"/>
      <c r="D13" s="992">
        <v>6</v>
      </c>
      <c r="E13" s="796"/>
      <c r="F13" s="848"/>
      <c r="G13" s="1019">
        <v>3</v>
      </c>
      <c r="H13" s="944">
        <v>90</v>
      </c>
      <c r="I13" s="747">
        <v>4</v>
      </c>
      <c r="J13" s="781">
        <v>4</v>
      </c>
      <c r="K13" s="747"/>
      <c r="L13" s="747"/>
      <c r="M13" s="745">
        <v>86</v>
      </c>
      <c r="N13" s="798"/>
      <c r="O13" s="1498"/>
      <c r="P13" s="1502"/>
      <c r="Q13" s="798"/>
      <c r="R13" s="1498"/>
      <c r="S13" s="1502"/>
      <c r="T13" s="1047"/>
      <c r="U13" s="1498" t="s">
        <v>120</v>
      </c>
      <c r="V13" s="1502"/>
      <c r="W13" s="798"/>
      <c r="X13" s="1498"/>
      <c r="Y13" s="1502"/>
      <c r="Z13" s="1110"/>
      <c r="AA13" s="1153"/>
      <c r="AB13" s="538" t="s">
        <v>275</v>
      </c>
      <c r="AC13" s="531">
        <v>3</v>
      </c>
      <c r="AD13" s="52"/>
      <c r="AE13" s="52"/>
    </row>
    <row r="14" spans="1:32" s="10" customFormat="1" ht="19.5" thickBot="1">
      <c r="A14" s="130" t="s">
        <v>183</v>
      </c>
      <c r="B14" s="1055" t="s">
        <v>66</v>
      </c>
      <c r="C14" s="1028"/>
      <c r="D14" s="1029">
        <v>6</v>
      </c>
      <c r="E14" s="83"/>
      <c r="F14" s="86"/>
      <c r="G14" s="1027">
        <v>5</v>
      </c>
      <c r="H14" s="1028">
        <v>150</v>
      </c>
      <c r="I14" s="747">
        <v>8</v>
      </c>
      <c r="J14" s="746" t="s">
        <v>119</v>
      </c>
      <c r="K14" s="747"/>
      <c r="L14" s="747" t="s">
        <v>204</v>
      </c>
      <c r="M14" s="892">
        <v>142</v>
      </c>
      <c r="N14" s="94"/>
      <c r="O14" s="1480"/>
      <c r="P14" s="1481"/>
      <c r="Q14" s="94"/>
      <c r="R14" s="1480"/>
      <c r="S14" s="1481"/>
      <c r="T14" s="94"/>
      <c r="U14" s="1498" t="s">
        <v>201</v>
      </c>
      <c r="V14" s="1502"/>
      <c r="W14" s="94"/>
      <c r="X14" s="1480"/>
      <c r="Y14" s="1481"/>
      <c r="Z14" s="1175"/>
      <c r="AA14" s="83"/>
      <c r="AB14" s="541" t="s">
        <v>275</v>
      </c>
      <c r="AC14" s="541"/>
      <c r="AD14" s="52"/>
      <c r="AE14" s="525">
        <v>0</v>
      </c>
      <c r="AF14" s="10" t="s">
        <v>223</v>
      </c>
    </row>
    <row r="15" spans="1:31" s="573" customFormat="1" ht="18.75">
      <c r="A15" s="130" t="s">
        <v>186</v>
      </c>
      <c r="B15" s="1031" t="s">
        <v>231</v>
      </c>
      <c r="C15" s="1032"/>
      <c r="D15" s="1033">
        <v>6</v>
      </c>
      <c r="E15" s="83"/>
      <c r="F15" s="86"/>
      <c r="G15" s="1034">
        <v>3</v>
      </c>
      <c r="H15" s="1035">
        <v>90</v>
      </c>
      <c r="I15" s="1036">
        <v>4</v>
      </c>
      <c r="J15" s="740">
        <v>4</v>
      </c>
      <c r="K15" s="1036"/>
      <c r="L15" s="1036"/>
      <c r="M15" s="1120">
        <v>86</v>
      </c>
      <c r="N15" s="768"/>
      <c r="O15" s="1478"/>
      <c r="P15" s="1479"/>
      <c r="Q15" s="768"/>
      <c r="R15" s="1478"/>
      <c r="S15" s="1479"/>
      <c r="T15" s="768"/>
      <c r="U15" s="1500" t="s">
        <v>120</v>
      </c>
      <c r="V15" s="1501"/>
      <c r="W15" s="795"/>
      <c r="X15" s="1478"/>
      <c r="Y15" s="1479"/>
      <c r="Z15" s="1180"/>
      <c r="AA15" s="83"/>
      <c r="AB15" s="541" t="s">
        <v>275</v>
      </c>
      <c r="AC15" s="570"/>
      <c r="AD15" s="571"/>
      <c r="AE15" s="572"/>
    </row>
    <row r="16" spans="3:9" ht="18">
      <c r="C16" s="936">
        <v>3</v>
      </c>
      <c r="D16" s="937">
        <v>4</v>
      </c>
      <c r="F16" s="936">
        <v>1</v>
      </c>
      <c r="I16" s="938">
        <f>SUM(I8:I15)</f>
        <v>60</v>
      </c>
    </row>
  </sheetData>
  <sheetProtection/>
  <mergeCells count="65">
    <mergeCell ref="O15:P15"/>
    <mergeCell ref="R15:S15"/>
    <mergeCell ref="U15:V15"/>
    <mergeCell ref="X15:Y15"/>
    <mergeCell ref="AA2:AA7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U12:V12"/>
    <mergeCell ref="X12:Y12"/>
    <mergeCell ref="O9:P9"/>
    <mergeCell ref="R9:S9"/>
    <mergeCell ref="U9:V9"/>
    <mergeCell ref="X9:Y9"/>
    <mergeCell ref="O10:P10"/>
    <mergeCell ref="R10:S10"/>
    <mergeCell ref="U10:V10"/>
    <mergeCell ref="X10:Y10"/>
    <mergeCell ref="O8:P8"/>
    <mergeCell ref="R8:S8"/>
    <mergeCell ref="U8:V8"/>
    <mergeCell ref="X8:Y8"/>
    <mergeCell ref="R5:S5"/>
    <mergeCell ref="U5:V5"/>
    <mergeCell ref="X5:Y5"/>
    <mergeCell ref="N6:Z6"/>
    <mergeCell ref="O7:P7"/>
    <mergeCell ref="R7:S7"/>
    <mergeCell ref="U7:V7"/>
    <mergeCell ref="X7:Y7"/>
    <mergeCell ref="E5:E7"/>
    <mergeCell ref="F5:F7"/>
    <mergeCell ref="J5:J7"/>
    <mergeCell ref="K5:K7"/>
    <mergeCell ref="L5:L7"/>
    <mergeCell ref="O5:P5"/>
    <mergeCell ref="N3:P4"/>
    <mergeCell ref="Q3:S4"/>
    <mergeCell ref="T3:V4"/>
    <mergeCell ref="W3:Y4"/>
    <mergeCell ref="Z3:Z4"/>
    <mergeCell ref="C4:C7"/>
    <mergeCell ref="D4:D7"/>
    <mergeCell ref="E4:F4"/>
    <mergeCell ref="I4:I7"/>
    <mergeCell ref="J4:L4"/>
    <mergeCell ref="A1:Z1"/>
    <mergeCell ref="A2:A7"/>
    <mergeCell ref="B2:B7"/>
    <mergeCell ref="C2:F3"/>
    <mergeCell ref="G2:G7"/>
    <mergeCell ref="H2:M2"/>
    <mergeCell ref="N2:Z2"/>
    <mergeCell ref="H3:H7"/>
    <mergeCell ref="I3:L3"/>
    <mergeCell ref="M3:M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115"/>
  <sheetViews>
    <sheetView zoomScalePageLayoutView="0" workbookViewId="0" topLeftCell="A16">
      <selection activeCell="A4" sqref="A4"/>
    </sheetView>
  </sheetViews>
  <sheetFormatPr defaultColWidth="9.00390625" defaultRowHeight="12.75"/>
  <cols>
    <col min="1" max="1" width="40.25390625" style="0" customWidth="1"/>
  </cols>
  <sheetData>
    <row r="2" ht="12.75">
      <c r="A2" t="s">
        <v>262</v>
      </c>
    </row>
    <row r="4" ht="12.75">
      <c r="A4">
        <f>IF('2018-19'!C11=1,'2018-19'!B11,"")</f>
      </c>
    </row>
    <row r="5" ht="12.75">
      <c r="A5">
        <f>IF('2018-19'!C12=1,'2018-19'!B12,"")</f>
      </c>
    </row>
    <row r="6" ht="12.75">
      <c r="A6">
        <f>IF('2018-19'!C13=1,'2018-19'!B13,"")</f>
      </c>
    </row>
    <row r="7" ht="12.75">
      <c r="A7">
        <f>IF('2018-19'!C14=1,'2018-19'!B14,"")</f>
      </c>
    </row>
    <row r="8" ht="12.75">
      <c r="A8">
        <f>IF('2018-19'!C15=1,'2018-19'!B15,"")</f>
      </c>
    </row>
    <row r="9" ht="12.75">
      <c r="A9">
        <f>IF('2018-19'!C16=1,'2018-19'!B16,"")</f>
      </c>
    </row>
    <row r="10" ht="12.75">
      <c r="A10">
        <f>IF('2018-19'!C17=1,'2018-19'!B17,"")</f>
      </c>
    </row>
    <row r="11" ht="12.75">
      <c r="A11">
        <f>IF('2018-19'!C18=1,'2018-19'!B18,"")</f>
      </c>
    </row>
    <row r="12" ht="12.75">
      <c r="A12">
        <f>IF('2018-19'!C19=1,'2018-19'!B19,"")</f>
      </c>
    </row>
    <row r="13" ht="12.75">
      <c r="A13">
        <f>IF('2018-19'!C20=1,'2018-19'!B20,"")</f>
      </c>
    </row>
    <row r="14" ht="12.75">
      <c r="A14">
        <f>IF('2018-19'!C21=1,'2018-19'!B21,"")</f>
      </c>
    </row>
    <row r="15" ht="12.75">
      <c r="A15">
        <f>IF('2018-19'!C22=1,'2018-19'!B22,"")</f>
      </c>
    </row>
    <row r="16" ht="12.75">
      <c r="A16">
        <f>IF('2018-19'!C23=1,'2018-19'!B23,"")</f>
      </c>
    </row>
    <row r="17" ht="12.75">
      <c r="A17">
        <f>IF('2018-19'!C24=1,'2018-19'!B24,"")</f>
      </c>
    </row>
    <row r="18" ht="12.75">
      <c r="A18">
        <f>IF('2018-19'!C25=1,'2018-19'!B25,"")</f>
      </c>
    </row>
    <row r="19" ht="12.75">
      <c r="A19">
        <f>IF('2018-19'!C26=1,'2018-19'!B26,"")</f>
      </c>
    </row>
    <row r="20" ht="12.75">
      <c r="A20">
        <f>IF('2018-19'!C27=1,'2018-19'!B27,"")</f>
      </c>
    </row>
    <row r="21" ht="12.75">
      <c r="A21">
        <f>IF('2018-19'!C28=1,'2018-19'!B28,"")</f>
      </c>
    </row>
    <row r="22" ht="12.75">
      <c r="A22">
        <f>IF('2018-19'!C29=1,'2018-19'!B29,"")</f>
      </c>
    </row>
    <row r="23" ht="12.75">
      <c r="A23" t="str">
        <f>IF('2018-19'!C30=1,'2018-19'!B30,"")</f>
        <v>Історія економіки та економічної думки</v>
      </c>
    </row>
    <row r="24" ht="12.75">
      <c r="A24">
        <f>IF('2018-19'!C31=1,'2018-19'!B31,"")</f>
      </c>
    </row>
    <row r="25" ht="12.75">
      <c r="A25">
        <f>IF('2018-19'!C32=1,'2018-19'!B32,"")</f>
      </c>
    </row>
    <row r="26" ht="12.75">
      <c r="A26">
        <f>IF('2018-19'!C33=1,'2018-19'!B33,"")</f>
      </c>
    </row>
    <row r="27" ht="12.75">
      <c r="A27">
        <f>IF('2018-19'!C34=1,'2018-19'!B34,"")</f>
      </c>
    </row>
    <row r="28" ht="12.75">
      <c r="A28">
        <f>IF('2018-19'!C35=1,'2018-19'!B35,"")</f>
      </c>
    </row>
    <row r="29" ht="12.75">
      <c r="A29" t="str">
        <f>IF('2018-19'!C36=1,'2018-19'!B36,"")</f>
        <v>Математика для економістів (вища математика)</v>
      </c>
    </row>
    <row r="30" ht="12.75">
      <c r="A30">
        <f>IF('2018-19'!C37=1,'2018-19'!B37,"")</f>
      </c>
    </row>
    <row r="31" ht="12.75">
      <c r="A31">
        <f>IF('2018-19'!C38=1,'2018-19'!B38,"")</f>
      </c>
    </row>
    <row r="32" ht="12.75">
      <c r="A32" t="str">
        <f>IF('2018-19'!C39=1,'2018-19'!B39,"")</f>
        <v>Політична економія</v>
      </c>
    </row>
    <row r="33" ht="12.75">
      <c r="A33">
        <f>IF('2018-19'!C40=1,'2018-19'!B40,"")</f>
      </c>
    </row>
    <row r="34" ht="12.75">
      <c r="A34">
        <f>IF('2018-19'!C41=1,'2018-19'!B41,"")</f>
      </c>
    </row>
    <row r="35" ht="12.75">
      <c r="A35">
        <f>IF('2018-19'!C42=1,'2018-19'!B42,"")</f>
      </c>
    </row>
    <row r="36" ht="12.75">
      <c r="A36">
        <f>IF('2018-19'!C43=1,'2018-19'!B43,"")</f>
      </c>
    </row>
    <row r="37" ht="12.75">
      <c r="A37">
        <f>IF('2018-19'!C44=1,'2018-19'!B44,"")</f>
      </c>
    </row>
    <row r="38" ht="12.75">
      <c r="A38">
        <f>IF('2018-19'!C45=1,'2018-19'!B45,"")</f>
      </c>
    </row>
    <row r="39" ht="12.75">
      <c r="A39">
        <f>IF('2018-19'!C46=1,'2018-19'!B46,"")</f>
      </c>
    </row>
    <row r="40" ht="12.75">
      <c r="A40">
        <f>IF('2018-19'!C47=1,'2018-19'!B47,"")</f>
      </c>
    </row>
    <row r="41" ht="12.75">
      <c r="A41">
        <f>IF('2018-19'!C48=1,'2018-19'!B48,"")</f>
      </c>
    </row>
    <row r="42" ht="12.75">
      <c r="A42">
        <f>IF('2018-19'!C49=1,'2018-19'!B49,"")</f>
      </c>
    </row>
    <row r="43" ht="12.75">
      <c r="A43">
        <f>IF('2018-19'!C50=1,'2018-19'!B50,"")</f>
      </c>
    </row>
    <row r="44" ht="12.75">
      <c r="A44">
        <f>IF('2018-19'!C51=1,'2018-19'!B51,"")</f>
      </c>
    </row>
    <row r="45" ht="12.75">
      <c r="A45">
        <f>IF('2018-19'!C52=1,'2018-19'!B52,"")</f>
      </c>
    </row>
    <row r="46" ht="12.75">
      <c r="A46">
        <f>IF('2018-19'!C53=1,'2018-19'!B53,"")</f>
      </c>
    </row>
    <row r="47" ht="12.75">
      <c r="A47">
        <f>IF('2018-19'!C54=1,'2018-19'!B54,"")</f>
      </c>
    </row>
    <row r="48" ht="12.75">
      <c r="A48">
        <f>IF('2018-19'!C55=1,'2018-19'!B55,"")</f>
      </c>
    </row>
    <row r="49" ht="12.75">
      <c r="A49">
        <f>IF('2018-19'!C56=1,'2018-19'!B56,"")</f>
      </c>
    </row>
    <row r="50" ht="12.75">
      <c r="A50">
        <f>IF('2018-19'!C57=1,'2018-19'!B57,"")</f>
      </c>
    </row>
    <row r="51" ht="12.75">
      <c r="A51" t="e">
        <f>IF('2018-19'!#REF!=1,'2018-19'!#REF!,"")</f>
        <v>#REF!</v>
      </c>
    </row>
    <row r="52" ht="12.75">
      <c r="A52">
        <f>IF('2018-19'!C58=1,'2018-19'!B58,"")</f>
      </c>
    </row>
    <row r="53" ht="12.75">
      <c r="A53">
        <f>IF('2018-19'!C59=1,'2018-19'!B59,"")</f>
      </c>
    </row>
    <row r="54" ht="12.75">
      <c r="A54">
        <f>IF('2018-19'!C60=1,'2018-19'!B60,"")</f>
      </c>
    </row>
    <row r="55" ht="12.75">
      <c r="A55">
        <f>IF('2018-19'!C61=1,'2018-19'!B61,"")</f>
      </c>
    </row>
    <row r="56" ht="12.75">
      <c r="A56">
        <f>IF('2018-19'!C62=1,'2018-19'!B62,"")</f>
      </c>
    </row>
    <row r="57" ht="12.75">
      <c r="A57">
        <f>IF('2018-19'!C63=1,'2018-19'!B63,"")</f>
      </c>
    </row>
    <row r="58" ht="12.75">
      <c r="A58">
        <f>IF('2018-19'!C64=1,'2018-19'!B64,"")</f>
      </c>
    </row>
    <row r="59" ht="12.75">
      <c r="A59">
        <f>IF('2018-19'!C65=1,'2018-19'!B65,"")</f>
      </c>
    </row>
    <row r="60" ht="12.75">
      <c r="A60">
        <f>IF('2018-19'!C66=1,'2018-19'!B66,"")</f>
      </c>
    </row>
    <row r="61" ht="12.75">
      <c r="A61">
        <f>IF('2018-19'!C67=1,'2018-19'!B67,"")</f>
      </c>
    </row>
    <row r="62" ht="12.75">
      <c r="A62">
        <f>IF('2018-19'!C68=1,'2018-19'!B68,"")</f>
      </c>
    </row>
    <row r="63" ht="12.75">
      <c r="A63">
        <f>IF('2018-19'!C69=1,'2018-19'!B69,"")</f>
      </c>
    </row>
    <row r="64" ht="12.75">
      <c r="A64">
        <f>IF('2018-19'!C70=1,'2018-19'!B70,"")</f>
      </c>
    </row>
    <row r="65" ht="12.75">
      <c r="A65">
        <f>IF('2018-19'!C71=1,'2018-19'!B71,"")</f>
      </c>
    </row>
    <row r="66" ht="12.75">
      <c r="A66">
        <f>IF('2018-19'!C72=1,'2018-19'!B72,"")</f>
      </c>
    </row>
    <row r="67" ht="12.75">
      <c r="A67">
        <f>IF('2018-19'!C73=1,'2018-19'!B73,"")</f>
      </c>
    </row>
    <row r="68" ht="12.75">
      <c r="A68">
        <f>IF('2018-19'!C74=1,'2018-19'!B74,"")</f>
      </c>
    </row>
    <row r="69" ht="12.75">
      <c r="A69">
        <f>IF('2018-19'!C75=1,'2018-19'!B75,"")</f>
      </c>
    </row>
    <row r="70" ht="12.75">
      <c r="A70">
        <f>IF('2018-19'!C76=1,'2018-19'!B76,"")</f>
      </c>
    </row>
    <row r="71" ht="12.75">
      <c r="A71">
        <f>IF('2018-19'!C77=1,'2018-19'!B77,"")</f>
      </c>
    </row>
    <row r="72" ht="12.75">
      <c r="A72">
        <f>IF('2018-19'!C78=1,'2018-19'!B78,"")</f>
      </c>
    </row>
    <row r="73" ht="12.75">
      <c r="A73">
        <f>IF('2018-19'!C79=1,'2018-19'!B79,"")</f>
      </c>
    </row>
    <row r="74" ht="12.75">
      <c r="A74">
        <f>IF('2018-19'!C80=1,'2018-19'!B80,"")</f>
      </c>
    </row>
    <row r="75" ht="12.75">
      <c r="A75">
        <f>IF('2018-19'!C81=1,'2018-19'!B81,"")</f>
      </c>
    </row>
    <row r="76" ht="12.75">
      <c r="A76">
        <f>IF('2018-19'!C82=1,'2018-19'!B82,"")</f>
      </c>
    </row>
    <row r="77" ht="12.75">
      <c r="A77">
        <f>IF('2018-19'!C83=1,'2018-19'!B83,"")</f>
      </c>
    </row>
    <row r="78" ht="12.75">
      <c r="A78" t="e">
        <f>IF('2018-19'!#REF!=1,'2018-19'!#REF!,"")</f>
        <v>#REF!</v>
      </c>
    </row>
    <row r="79" ht="12.75">
      <c r="A79">
        <f>IF('2018-19'!C84=1,'2018-19'!B84,"")</f>
      </c>
    </row>
    <row r="80" ht="12.75">
      <c r="A80">
        <f>IF('2018-19'!C85=1,'2018-19'!B85,"")</f>
      </c>
    </row>
    <row r="81" ht="12.75">
      <c r="A81">
        <f>IF('2018-19'!C86=1,'2018-19'!B86,"")</f>
      </c>
    </row>
    <row r="82" ht="12.75">
      <c r="A82">
        <f>IF('2018-19'!C87=1,'2018-19'!B87,"")</f>
      </c>
    </row>
    <row r="83" ht="12.75">
      <c r="A83">
        <f>IF('2018-19'!C88=1,'2018-19'!B88,"")</f>
      </c>
    </row>
    <row r="84" ht="12.75">
      <c r="A84">
        <f>IF('2018-19'!C89=1,'2018-19'!B89,"")</f>
      </c>
    </row>
    <row r="85" ht="12.75">
      <c r="A85">
        <f>IF('2018-19'!C90=1,'2018-19'!B90,"")</f>
      </c>
    </row>
    <row r="86" ht="12.75">
      <c r="A86">
        <f>IF('2018-19'!C91=1,'2018-19'!B91,"")</f>
      </c>
    </row>
    <row r="87" ht="12.75">
      <c r="A87">
        <f>IF('2018-19'!C92=1,'2018-19'!B92,"")</f>
      </c>
    </row>
    <row r="88" ht="12.75">
      <c r="A88">
        <f>IF('2018-19'!C93=1,'2018-19'!B93,"")</f>
      </c>
    </row>
    <row r="89" ht="12.75">
      <c r="A89">
        <f>IF('2018-19'!C94=1,'2018-19'!B94,"")</f>
      </c>
    </row>
    <row r="90" ht="12.75">
      <c r="A90">
        <f>IF('2018-19'!C95=1,'2018-19'!B95,"")</f>
      </c>
    </row>
    <row r="91" ht="12.75">
      <c r="A91">
        <f>IF('2018-19'!C96=1,'2018-19'!B96,"")</f>
      </c>
    </row>
    <row r="92" ht="12.75">
      <c r="A92">
        <f>IF('2018-19'!C97=1,'2018-19'!B97,"")</f>
      </c>
    </row>
    <row r="93" ht="12.75">
      <c r="A93">
        <f>IF('2018-19'!C98=1,'2018-19'!B98,"")</f>
      </c>
    </row>
    <row r="94" ht="12.75">
      <c r="A94">
        <f>IF('2018-19'!C99=1,'2018-19'!B99,"")</f>
      </c>
    </row>
    <row r="95" ht="12.75">
      <c r="A95">
        <f>IF('2018-19'!C100=1,'2018-19'!B100,"")</f>
      </c>
    </row>
    <row r="96" ht="12.75">
      <c r="A96">
        <f>IF('2018-19'!C101=1,'2018-19'!B101,"")</f>
      </c>
    </row>
    <row r="97" ht="12.75">
      <c r="A97">
        <f>IF('2018-19'!C102=1,'2018-19'!B102,"")</f>
      </c>
    </row>
    <row r="98" ht="12.75">
      <c r="A98">
        <f>IF('2018-19'!C103=1,'2018-19'!B103,"")</f>
      </c>
    </row>
    <row r="99" ht="12.75">
      <c r="A99">
        <f>IF('2018-19'!C108=1,'2018-19'!B108,"")</f>
      </c>
    </row>
    <row r="100" ht="12.75">
      <c r="A100">
        <f>IF('2018-19'!C109=1,'2018-19'!B109,"")</f>
      </c>
    </row>
    <row r="101" ht="12.75">
      <c r="A101">
        <f>IF('2018-19'!C110=1,'2018-19'!B110,"")</f>
      </c>
    </row>
    <row r="102" ht="12.75">
      <c r="A102">
        <f>IF('2018-19'!C111=1,'2018-19'!B111,"")</f>
      </c>
    </row>
    <row r="103" ht="12.75">
      <c r="A103" t="e">
        <f>IF('2018-19'!#REF!=1,'2018-19'!#REF!,"")</f>
        <v>#REF!</v>
      </c>
    </row>
    <row r="104" ht="12.75">
      <c r="A104" t="e">
        <f>IF('2018-19'!#REF!=1,'2018-19'!#REF!,"")</f>
        <v>#REF!</v>
      </c>
    </row>
    <row r="105" ht="12.75">
      <c r="A105" t="e">
        <f>IF('2018-19'!#REF!=1,'2018-19'!#REF!,"")</f>
        <v>#REF!</v>
      </c>
    </row>
    <row r="106" ht="12.75">
      <c r="A106" t="e">
        <f>IF('2018-19'!#REF!=1,'2018-19'!#REF!,"")</f>
        <v>#REF!</v>
      </c>
    </row>
    <row r="107" ht="12.75">
      <c r="A107">
        <f>IF('2018-19'!C112=1,'2018-19'!B112,"")</f>
      </c>
    </row>
    <row r="108" ht="12.75">
      <c r="A108">
        <f>IF('2018-19'!C113=1,'2018-19'!B113,"")</f>
      </c>
    </row>
    <row r="109" ht="12.75">
      <c r="A109">
        <f>IF('2018-19'!C114=1,'2018-19'!B114,"")</f>
      </c>
    </row>
    <row r="110" ht="12.75">
      <c r="A110">
        <f>IF('2018-19'!C115=1,'2018-19'!B115,"")</f>
      </c>
    </row>
    <row r="111" ht="12.75">
      <c r="A111">
        <f>IF('2018-19'!C116=1,'2018-19'!B116,"")</f>
      </c>
    </row>
    <row r="112" ht="12.75">
      <c r="A112">
        <f>IF('2018-19'!C117=1,'2018-19'!B117,"")</f>
      </c>
    </row>
    <row r="113" ht="12.75">
      <c r="A113">
        <f>IF('2018-19'!C118=1,'2018-19'!B118,"")</f>
      </c>
    </row>
    <row r="114" ht="12.75">
      <c r="A114">
        <f>IF('2018-19'!C119=1,'2018-19'!B119,"")</f>
      </c>
    </row>
    <row r="115" ht="12.75">
      <c r="A115">
        <f>IF('2018-19'!C120=1,'2018-19'!B120,"")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8"/>
  <sheetViews>
    <sheetView zoomScale="75" zoomScaleNormal="75" zoomScaleSheetLayoutView="25" zoomScalePageLayoutView="50" workbookViewId="0" topLeftCell="B58">
      <selection activeCell="J72" sqref="J72"/>
    </sheetView>
  </sheetViews>
  <sheetFormatPr defaultColWidth="9.00390625" defaultRowHeight="12.75"/>
  <cols>
    <col min="1" max="1" width="10.125" style="6" customWidth="1"/>
    <col min="2" max="2" width="74.125" style="22" customWidth="1"/>
    <col min="3" max="3" width="5.00390625" style="8" customWidth="1"/>
    <col min="4" max="4" width="6.25390625" style="9" customWidth="1"/>
    <col min="5" max="5" width="4.25390625" style="8" customWidth="1"/>
    <col min="6" max="6" width="7.125" style="8" customWidth="1"/>
    <col min="7" max="7" width="8.625" style="7" customWidth="1"/>
    <col min="8" max="8" width="8.75390625" style="7" customWidth="1"/>
    <col min="9" max="9" width="6.375" style="7" customWidth="1"/>
    <col min="10" max="10" width="6.875" style="7" customWidth="1"/>
    <col min="11" max="11" width="7.875" style="7" customWidth="1"/>
    <col min="12" max="12" width="7.75390625" style="7" customWidth="1"/>
    <col min="13" max="13" width="8.25390625" style="7" customWidth="1"/>
    <col min="14" max="14" width="11.125" style="7" customWidth="1"/>
    <col min="15" max="15" width="7.875" style="7" customWidth="1"/>
    <col min="16" max="16" width="4.00390625" style="7" customWidth="1"/>
    <col min="17" max="17" width="10.75390625" style="7" customWidth="1"/>
    <col min="18" max="18" width="5.875" style="7" customWidth="1"/>
    <col min="19" max="19" width="6.375" style="7" customWidth="1"/>
    <col min="20" max="20" width="10.75390625" style="7" customWidth="1"/>
    <col min="21" max="21" width="6.75390625" style="7" customWidth="1"/>
    <col min="22" max="22" width="7.00390625" style="7" customWidth="1"/>
    <col min="23" max="23" width="10.125" style="7" customWidth="1"/>
    <col min="24" max="24" width="6.125" style="7" customWidth="1"/>
    <col min="25" max="25" width="4.625" style="7" customWidth="1"/>
    <col min="26" max="26" width="11.75390625" style="7" customWidth="1"/>
    <col min="27" max="27" width="8.75390625" style="7" hidden="1" customWidth="1"/>
    <col min="28" max="30" width="10.75390625" style="7" hidden="1" customWidth="1"/>
    <col min="31" max="32" width="0" style="7" hidden="1" customWidth="1"/>
    <col min="33" max="16384" width="9.125" style="7" customWidth="1"/>
  </cols>
  <sheetData>
    <row r="1" spans="1:29" s="10" customFormat="1" ht="19.5" thickBot="1">
      <c r="A1" s="2028" t="s">
        <v>212</v>
      </c>
      <c r="B1" s="2029"/>
      <c r="C1" s="2029"/>
      <c r="D1" s="2029"/>
      <c r="E1" s="2029"/>
      <c r="F1" s="2029"/>
      <c r="G1" s="2029"/>
      <c r="H1" s="2029"/>
      <c r="I1" s="2029"/>
      <c r="J1" s="2029"/>
      <c r="K1" s="2029"/>
      <c r="L1" s="2029"/>
      <c r="M1" s="2029"/>
      <c r="N1" s="2029"/>
      <c r="O1" s="2029"/>
      <c r="P1" s="2029"/>
      <c r="Q1" s="2029"/>
      <c r="R1" s="2029"/>
      <c r="S1" s="2029"/>
      <c r="T1" s="2029"/>
      <c r="U1" s="2029"/>
      <c r="V1" s="2029"/>
      <c r="W1" s="2029"/>
      <c r="X1" s="2029"/>
      <c r="Y1" s="2029"/>
      <c r="Z1" s="2030"/>
      <c r="AA1" s="529"/>
      <c r="AB1" s="52"/>
      <c r="AC1" s="52"/>
    </row>
    <row r="2" spans="1:29" s="10" customFormat="1" ht="18.75">
      <c r="A2" s="2031" t="s">
        <v>20</v>
      </c>
      <c r="B2" s="2033" t="s">
        <v>96</v>
      </c>
      <c r="C2" s="2036" t="s">
        <v>226</v>
      </c>
      <c r="D2" s="2037"/>
      <c r="E2" s="2038"/>
      <c r="F2" s="2039"/>
      <c r="G2" s="2044" t="s">
        <v>97</v>
      </c>
      <c r="H2" s="2046" t="s">
        <v>98</v>
      </c>
      <c r="I2" s="2047"/>
      <c r="J2" s="2047"/>
      <c r="K2" s="2047"/>
      <c r="L2" s="2047"/>
      <c r="M2" s="2048"/>
      <c r="N2" s="2049" t="s">
        <v>221</v>
      </c>
      <c r="O2" s="2050"/>
      <c r="P2" s="2050"/>
      <c r="Q2" s="2050"/>
      <c r="R2" s="2050"/>
      <c r="S2" s="2050"/>
      <c r="T2" s="2050"/>
      <c r="U2" s="2050"/>
      <c r="V2" s="2050"/>
      <c r="W2" s="2050"/>
      <c r="X2" s="2050"/>
      <c r="Y2" s="2050"/>
      <c r="Z2" s="2051"/>
      <c r="AA2" s="104"/>
      <c r="AB2" s="52"/>
      <c r="AC2" s="52"/>
    </row>
    <row r="3" spans="1:29" s="10" customFormat="1" ht="18.75">
      <c r="A3" s="2032"/>
      <c r="B3" s="2034"/>
      <c r="C3" s="2040"/>
      <c r="D3" s="2041"/>
      <c r="E3" s="2042"/>
      <c r="F3" s="2043"/>
      <c r="G3" s="2045"/>
      <c r="H3" s="2052" t="s">
        <v>99</v>
      </c>
      <c r="I3" s="2053" t="s">
        <v>100</v>
      </c>
      <c r="J3" s="2054"/>
      <c r="K3" s="2054"/>
      <c r="L3" s="2055"/>
      <c r="M3" s="2056" t="s">
        <v>101</v>
      </c>
      <c r="N3" s="2015" t="s">
        <v>21</v>
      </c>
      <c r="O3" s="2016"/>
      <c r="P3" s="2017"/>
      <c r="Q3" s="2021" t="s">
        <v>22</v>
      </c>
      <c r="R3" s="2016"/>
      <c r="S3" s="2017"/>
      <c r="T3" s="2021" t="s">
        <v>23</v>
      </c>
      <c r="U3" s="2016"/>
      <c r="V3" s="2017"/>
      <c r="W3" s="2021" t="s">
        <v>24</v>
      </c>
      <c r="X3" s="2016"/>
      <c r="Y3" s="2016"/>
      <c r="Z3" s="2023" t="s">
        <v>25</v>
      </c>
      <c r="AA3" s="104"/>
      <c r="AB3" s="52"/>
      <c r="AC3" s="52"/>
    </row>
    <row r="4" spans="1:29" s="10" customFormat="1" ht="18.75">
      <c r="A4" s="2032"/>
      <c r="B4" s="2034"/>
      <c r="C4" s="2024" t="s">
        <v>102</v>
      </c>
      <c r="D4" s="2024" t="s">
        <v>103</v>
      </c>
      <c r="E4" s="1550" t="s">
        <v>104</v>
      </c>
      <c r="F4" s="1582"/>
      <c r="G4" s="2045"/>
      <c r="H4" s="2052"/>
      <c r="I4" s="2024" t="s">
        <v>105</v>
      </c>
      <c r="J4" s="2025" t="s">
        <v>106</v>
      </c>
      <c r="K4" s="2026"/>
      <c r="L4" s="2027"/>
      <c r="M4" s="2056"/>
      <c r="N4" s="2018"/>
      <c r="O4" s="2019"/>
      <c r="P4" s="2020"/>
      <c r="Q4" s="2022"/>
      <c r="R4" s="2019"/>
      <c r="S4" s="2020"/>
      <c r="T4" s="2022"/>
      <c r="U4" s="2019"/>
      <c r="V4" s="2020"/>
      <c r="W4" s="2022"/>
      <c r="X4" s="2019"/>
      <c r="Y4" s="2019"/>
      <c r="Z4" s="2023"/>
      <c r="AA4" s="104"/>
      <c r="AB4" s="52"/>
      <c r="AC4" s="52"/>
    </row>
    <row r="5" spans="1:29" s="10" customFormat="1" ht="17.25" customHeight="1">
      <c r="A5" s="2032"/>
      <c r="B5" s="2034"/>
      <c r="C5" s="2024"/>
      <c r="D5" s="2024"/>
      <c r="E5" s="1578" t="s">
        <v>107</v>
      </c>
      <c r="F5" s="1601" t="s">
        <v>108</v>
      </c>
      <c r="G5" s="2045"/>
      <c r="H5" s="2052"/>
      <c r="I5" s="2024"/>
      <c r="J5" s="2012" t="s">
        <v>49</v>
      </c>
      <c r="K5" s="1541" t="s">
        <v>72</v>
      </c>
      <c r="L5" s="1544" t="s">
        <v>109</v>
      </c>
      <c r="M5" s="2057"/>
      <c r="N5" s="59">
        <v>1</v>
      </c>
      <c r="O5" s="2004">
        <v>2</v>
      </c>
      <c r="P5" s="2005"/>
      <c r="Q5" s="54">
        <v>3</v>
      </c>
      <c r="R5" s="2004">
        <v>4</v>
      </c>
      <c r="S5" s="2005"/>
      <c r="T5" s="54">
        <v>5</v>
      </c>
      <c r="U5" s="2004">
        <v>6</v>
      </c>
      <c r="V5" s="2005"/>
      <c r="W5" s="54">
        <v>7</v>
      </c>
      <c r="X5" s="2004">
        <v>8</v>
      </c>
      <c r="Y5" s="2006"/>
      <c r="Z5" s="289">
        <v>9</v>
      </c>
      <c r="AA5" s="530"/>
      <c r="AB5" s="52"/>
      <c r="AC5" s="52"/>
    </row>
    <row r="6" spans="1:29" s="10" customFormat="1" ht="17.25" customHeight="1" thickBot="1">
      <c r="A6" s="2032"/>
      <c r="B6" s="2034"/>
      <c r="C6" s="2024"/>
      <c r="D6" s="2024"/>
      <c r="E6" s="1579"/>
      <c r="F6" s="1602"/>
      <c r="G6" s="2045"/>
      <c r="H6" s="2052"/>
      <c r="I6" s="2024"/>
      <c r="J6" s="2013"/>
      <c r="K6" s="1542"/>
      <c r="L6" s="1545"/>
      <c r="M6" s="2057"/>
      <c r="N6" s="2007" t="s">
        <v>110</v>
      </c>
      <c r="O6" s="2008"/>
      <c r="P6" s="2008"/>
      <c r="Q6" s="2008"/>
      <c r="R6" s="2008"/>
      <c r="S6" s="2008"/>
      <c r="T6" s="2008"/>
      <c r="U6" s="2008"/>
      <c r="V6" s="2008"/>
      <c r="W6" s="2008"/>
      <c r="X6" s="2008"/>
      <c r="Y6" s="2008"/>
      <c r="Z6" s="2009"/>
      <c r="AA6" s="104"/>
      <c r="AB6" s="52"/>
      <c r="AC6" s="52"/>
    </row>
    <row r="7" spans="1:29" s="10" customFormat="1" ht="22.5" customHeight="1" thickBot="1">
      <c r="A7" s="2032"/>
      <c r="B7" s="2035"/>
      <c r="C7" s="2024"/>
      <c r="D7" s="2024"/>
      <c r="E7" s="1580"/>
      <c r="F7" s="1603"/>
      <c r="G7" s="2045"/>
      <c r="H7" s="2052"/>
      <c r="I7" s="2024"/>
      <c r="J7" s="2014"/>
      <c r="K7" s="1543"/>
      <c r="L7" s="1545"/>
      <c r="M7" s="2057"/>
      <c r="N7" s="351"/>
      <c r="O7" s="2010"/>
      <c r="P7" s="2011"/>
      <c r="Q7" s="55"/>
      <c r="R7" s="2010"/>
      <c r="S7" s="2011"/>
      <c r="T7" s="55"/>
      <c r="U7" s="2010"/>
      <c r="V7" s="2011"/>
      <c r="W7" s="55"/>
      <c r="X7" s="2010"/>
      <c r="Y7" s="2011"/>
      <c r="Z7" s="269"/>
      <c r="AA7" s="531"/>
      <c r="AB7" s="52"/>
      <c r="AC7" s="52"/>
    </row>
    <row r="8" spans="1:29" s="10" customFormat="1" ht="17.25" customHeight="1" thickBot="1">
      <c r="A8" s="134">
        <v>1</v>
      </c>
      <c r="B8" s="56">
        <v>2</v>
      </c>
      <c r="C8" s="57">
        <v>3</v>
      </c>
      <c r="D8" s="57">
        <v>4</v>
      </c>
      <c r="E8" s="349">
        <v>5</v>
      </c>
      <c r="F8" s="350">
        <v>6</v>
      </c>
      <c r="G8" s="58">
        <v>7</v>
      </c>
      <c r="H8" s="53">
        <v>8</v>
      </c>
      <c r="I8" s="57">
        <v>9</v>
      </c>
      <c r="J8" s="57">
        <v>10</v>
      </c>
      <c r="K8" s="57">
        <v>11</v>
      </c>
      <c r="L8" s="446">
        <v>12</v>
      </c>
      <c r="M8" s="146">
        <v>13</v>
      </c>
      <c r="N8" s="352">
        <v>14</v>
      </c>
      <c r="O8" s="1995">
        <v>15</v>
      </c>
      <c r="P8" s="1996"/>
      <c r="Q8" s="290">
        <v>16</v>
      </c>
      <c r="R8" s="1995">
        <v>17</v>
      </c>
      <c r="S8" s="1996"/>
      <c r="T8" s="290">
        <v>18</v>
      </c>
      <c r="U8" s="1995">
        <v>19</v>
      </c>
      <c r="V8" s="1996"/>
      <c r="W8" s="290">
        <v>20</v>
      </c>
      <c r="X8" s="1995">
        <v>21</v>
      </c>
      <c r="Y8" s="1997"/>
      <c r="Z8" s="291">
        <v>22</v>
      </c>
      <c r="AA8" s="104"/>
      <c r="AB8" s="52"/>
      <c r="AC8" s="52"/>
    </row>
    <row r="9" spans="1:29" s="10" customFormat="1" ht="19.5" thickBot="1">
      <c r="A9" s="1998" t="s">
        <v>190</v>
      </c>
      <c r="B9" s="1999"/>
      <c r="C9" s="1999"/>
      <c r="D9" s="1999"/>
      <c r="E9" s="1999"/>
      <c r="F9" s="1999"/>
      <c r="G9" s="1999"/>
      <c r="H9" s="1999"/>
      <c r="I9" s="1999"/>
      <c r="J9" s="1999"/>
      <c r="K9" s="1999"/>
      <c r="L9" s="1999"/>
      <c r="M9" s="1999"/>
      <c r="N9" s="1999"/>
      <c r="O9" s="1999"/>
      <c r="P9" s="1999"/>
      <c r="Q9" s="1999"/>
      <c r="R9" s="1999"/>
      <c r="S9" s="1999"/>
      <c r="T9" s="1999"/>
      <c r="U9" s="1999"/>
      <c r="V9" s="1999"/>
      <c r="W9" s="1999"/>
      <c r="X9" s="1999"/>
      <c r="Y9" s="1999"/>
      <c r="Z9" s="2000"/>
      <c r="AA9" s="529"/>
      <c r="AB9" s="52"/>
      <c r="AC9" s="52"/>
    </row>
    <row r="10" spans="1:29" s="10" customFormat="1" ht="19.5" thickBot="1">
      <c r="A10" s="2001" t="s">
        <v>111</v>
      </c>
      <c r="B10" s="2002"/>
      <c r="C10" s="2002"/>
      <c r="D10" s="2002"/>
      <c r="E10" s="2002"/>
      <c r="F10" s="2002"/>
      <c r="G10" s="2002"/>
      <c r="H10" s="2002"/>
      <c r="I10" s="2002"/>
      <c r="J10" s="2002"/>
      <c r="K10" s="2002"/>
      <c r="L10" s="2002"/>
      <c r="M10" s="2002"/>
      <c r="N10" s="2002"/>
      <c r="O10" s="2002"/>
      <c r="P10" s="2002"/>
      <c r="Q10" s="2002"/>
      <c r="R10" s="2002"/>
      <c r="S10" s="2002"/>
      <c r="T10" s="2002"/>
      <c r="U10" s="2002"/>
      <c r="V10" s="2002"/>
      <c r="W10" s="2002"/>
      <c r="X10" s="2002"/>
      <c r="Y10" s="2002"/>
      <c r="Z10" s="2003"/>
      <c r="AA10" s="532"/>
      <c r="AB10" s="52"/>
      <c r="AC10" s="52"/>
    </row>
    <row r="11" spans="1:30" s="10" customFormat="1" ht="17.25" customHeight="1">
      <c r="A11" s="315" t="s">
        <v>112</v>
      </c>
      <c r="B11" s="316" t="s">
        <v>38</v>
      </c>
      <c r="C11" s="317"/>
      <c r="D11" s="318"/>
      <c r="E11" s="318"/>
      <c r="F11" s="387"/>
      <c r="G11" s="492">
        <f>G12+G13</f>
        <v>6.5</v>
      </c>
      <c r="H11" s="417">
        <f>H12+H13</f>
        <v>195</v>
      </c>
      <c r="I11" s="319">
        <f>I12+I13</f>
        <v>8</v>
      </c>
      <c r="J11" s="319">
        <f>J12+J13</f>
        <v>8</v>
      </c>
      <c r="K11" s="319"/>
      <c r="L11" s="319"/>
      <c r="M11" s="418">
        <f>M12+M13</f>
        <v>187</v>
      </c>
      <c r="N11" s="84"/>
      <c r="O11" s="1993"/>
      <c r="P11" s="1994"/>
      <c r="Q11" s="66"/>
      <c r="R11" s="1993"/>
      <c r="S11" s="1994"/>
      <c r="T11" s="66"/>
      <c r="U11" s="1993"/>
      <c r="V11" s="1994"/>
      <c r="W11" s="66"/>
      <c r="X11" s="1993"/>
      <c r="Y11" s="1994"/>
      <c r="Z11" s="270"/>
      <c r="AA11" s="533"/>
      <c r="AB11" s="525"/>
      <c r="AC11" s="525">
        <f>G12+G13</f>
        <v>6.5</v>
      </c>
      <c r="AD11" s="526" t="s">
        <v>21</v>
      </c>
    </row>
    <row r="12" spans="1:30" s="10" customFormat="1" ht="14.25" customHeight="1">
      <c r="A12" s="320" t="s">
        <v>113</v>
      </c>
      <c r="B12" s="321" t="s">
        <v>38</v>
      </c>
      <c r="C12" s="322"/>
      <c r="D12" s="323">
        <v>1</v>
      </c>
      <c r="E12" s="323"/>
      <c r="F12" s="388"/>
      <c r="G12" s="493">
        <v>2.5</v>
      </c>
      <c r="H12" s="419">
        <f aca="true" t="shared" si="0" ref="H12:H18">G12*30</f>
        <v>75</v>
      </c>
      <c r="I12" s="18">
        <f aca="true" t="shared" si="1" ref="I12:I17">SUM(J12:L12)</f>
        <v>4</v>
      </c>
      <c r="J12" s="324">
        <v>4</v>
      </c>
      <c r="K12" s="324"/>
      <c r="L12" s="324"/>
      <c r="M12" s="420">
        <f aca="true" t="shared" si="2" ref="M12:M18">H12-I12</f>
        <v>71</v>
      </c>
      <c r="N12" s="85" t="s">
        <v>120</v>
      </c>
      <c r="O12" s="1989"/>
      <c r="P12" s="1990"/>
      <c r="Q12" s="67"/>
      <c r="R12" s="1989"/>
      <c r="S12" s="1990"/>
      <c r="T12" s="67"/>
      <c r="U12" s="1989"/>
      <c r="V12" s="1990"/>
      <c r="W12" s="67"/>
      <c r="X12" s="1989"/>
      <c r="Y12" s="1990"/>
      <c r="Z12" s="271"/>
      <c r="AA12" s="533"/>
      <c r="AB12" s="525"/>
      <c r="AC12" s="525">
        <f>G14+G15+G16+G17</f>
        <v>15</v>
      </c>
      <c r="AD12" s="526" t="s">
        <v>22</v>
      </c>
    </row>
    <row r="13" spans="1:30" s="10" customFormat="1" ht="14.25" customHeight="1">
      <c r="A13" s="320" t="s">
        <v>114</v>
      </c>
      <c r="B13" s="325" t="s">
        <v>38</v>
      </c>
      <c r="C13" s="326">
        <v>2</v>
      </c>
      <c r="D13" s="327"/>
      <c r="E13" s="327"/>
      <c r="F13" s="389"/>
      <c r="G13" s="494">
        <v>4</v>
      </c>
      <c r="H13" s="419">
        <f t="shared" si="0"/>
        <v>120</v>
      </c>
      <c r="I13" s="328">
        <f t="shared" si="1"/>
        <v>4</v>
      </c>
      <c r="J13" s="50">
        <v>4</v>
      </c>
      <c r="K13" s="50"/>
      <c r="L13" s="50"/>
      <c r="M13" s="421">
        <f t="shared" si="2"/>
        <v>116</v>
      </c>
      <c r="N13" s="85"/>
      <c r="O13" s="1989" t="s">
        <v>120</v>
      </c>
      <c r="P13" s="1990"/>
      <c r="Q13" s="67"/>
      <c r="R13" s="1989"/>
      <c r="S13" s="1990"/>
      <c r="T13" s="67"/>
      <c r="U13" s="1989"/>
      <c r="V13" s="1990"/>
      <c r="W13" s="67"/>
      <c r="X13" s="1989"/>
      <c r="Y13" s="1990"/>
      <c r="Z13" s="271"/>
      <c r="AA13" s="533"/>
      <c r="AB13" s="525"/>
      <c r="AC13" s="525">
        <f>G20</f>
        <v>3</v>
      </c>
      <c r="AD13" s="526" t="s">
        <v>23</v>
      </c>
    </row>
    <row r="14" spans="1:30" s="10" customFormat="1" ht="18.75">
      <c r="A14" s="320" t="s">
        <v>115</v>
      </c>
      <c r="B14" s="325" t="s">
        <v>199</v>
      </c>
      <c r="C14" s="326">
        <v>3</v>
      </c>
      <c r="D14" s="327"/>
      <c r="E14" s="327"/>
      <c r="F14" s="389"/>
      <c r="G14" s="391">
        <v>4.5</v>
      </c>
      <c r="H14" s="419">
        <f t="shared" si="0"/>
        <v>135</v>
      </c>
      <c r="I14" s="328">
        <f t="shared" si="1"/>
        <v>4</v>
      </c>
      <c r="J14" s="50">
        <v>4</v>
      </c>
      <c r="K14" s="50"/>
      <c r="L14" s="50"/>
      <c r="M14" s="421">
        <f t="shared" si="2"/>
        <v>131</v>
      </c>
      <c r="N14" s="85"/>
      <c r="O14" s="1989"/>
      <c r="P14" s="1990"/>
      <c r="Q14" s="67" t="s">
        <v>120</v>
      </c>
      <c r="R14" s="1989"/>
      <c r="S14" s="1990"/>
      <c r="T14" s="67"/>
      <c r="U14" s="1989"/>
      <c r="V14" s="1990"/>
      <c r="W14" s="67"/>
      <c r="X14" s="1989"/>
      <c r="Y14" s="1990"/>
      <c r="Z14" s="271"/>
      <c r="AA14" s="533"/>
      <c r="AB14" s="525"/>
      <c r="AC14" s="525">
        <f>G18+G19+G21</f>
        <v>9</v>
      </c>
      <c r="AD14" s="526" t="s">
        <v>24</v>
      </c>
    </row>
    <row r="15" spans="1:30" s="10" customFormat="1" ht="18.75">
      <c r="A15" s="320" t="s">
        <v>116</v>
      </c>
      <c r="B15" s="325" t="s">
        <v>56</v>
      </c>
      <c r="C15" s="326"/>
      <c r="D15" s="454">
        <v>3</v>
      </c>
      <c r="E15" s="327"/>
      <c r="F15" s="389"/>
      <c r="G15" s="391">
        <v>3</v>
      </c>
      <c r="H15" s="419">
        <f t="shared" si="0"/>
        <v>90</v>
      </c>
      <c r="I15" s="328">
        <f t="shared" si="1"/>
        <v>4</v>
      </c>
      <c r="J15" s="50">
        <v>4</v>
      </c>
      <c r="K15" s="50"/>
      <c r="L15" s="50"/>
      <c r="M15" s="421">
        <f t="shared" si="2"/>
        <v>86</v>
      </c>
      <c r="N15" s="85"/>
      <c r="O15" s="1989"/>
      <c r="P15" s="1990"/>
      <c r="Q15" s="67" t="s">
        <v>120</v>
      </c>
      <c r="R15" s="1989"/>
      <c r="S15" s="1990"/>
      <c r="T15" s="67"/>
      <c r="U15" s="1989"/>
      <c r="V15" s="1990"/>
      <c r="W15" s="67"/>
      <c r="X15" s="1989"/>
      <c r="Y15" s="1990"/>
      <c r="Z15" s="271"/>
      <c r="AA15" s="533"/>
      <c r="AB15" s="525"/>
      <c r="AC15" s="525">
        <f>SUM(AC11:AC14)</f>
        <v>33.5</v>
      </c>
      <c r="AD15" s="526"/>
    </row>
    <row r="16" spans="1:30" s="631" customFormat="1" ht="15.75" customHeight="1">
      <c r="A16" s="614" t="s">
        <v>117</v>
      </c>
      <c r="B16" s="615" t="s">
        <v>37</v>
      </c>
      <c r="C16" s="616">
        <v>4</v>
      </c>
      <c r="D16" s="617"/>
      <c r="E16" s="618"/>
      <c r="F16" s="619"/>
      <c r="G16" s="620">
        <v>3</v>
      </c>
      <c r="H16" s="621">
        <f t="shared" si="0"/>
        <v>90</v>
      </c>
      <c r="I16" s="622">
        <f t="shared" si="1"/>
        <v>4</v>
      </c>
      <c r="J16" s="623">
        <v>4</v>
      </c>
      <c r="K16" s="623"/>
      <c r="L16" s="623"/>
      <c r="M16" s="624">
        <f t="shared" si="2"/>
        <v>86</v>
      </c>
      <c r="N16" s="625"/>
      <c r="O16" s="1991"/>
      <c r="P16" s="1992"/>
      <c r="Q16" s="626"/>
      <c r="R16" s="1991" t="s">
        <v>120</v>
      </c>
      <c r="S16" s="1992"/>
      <c r="T16" s="626"/>
      <c r="U16" s="1991"/>
      <c r="V16" s="1992"/>
      <c r="W16" s="626"/>
      <c r="X16" s="1991"/>
      <c r="Y16" s="1992"/>
      <c r="Z16" s="627"/>
      <c r="AA16" s="628"/>
      <c r="AB16" s="629"/>
      <c r="AC16" s="629"/>
      <c r="AD16" s="630"/>
    </row>
    <row r="17" spans="1:30" s="10" customFormat="1" ht="18.75">
      <c r="A17" s="353" t="s">
        <v>118</v>
      </c>
      <c r="B17" s="354" t="s">
        <v>44</v>
      </c>
      <c r="C17" s="632">
        <v>3</v>
      </c>
      <c r="D17" s="355"/>
      <c r="E17" s="355"/>
      <c r="F17" s="390"/>
      <c r="G17" s="634">
        <v>4.5</v>
      </c>
      <c r="H17" s="635">
        <f t="shared" si="0"/>
        <v>135</v>
      </c>
      <c r="I17" s="636">
        <f t="shared" si="1"/>
        <v>4</v>
      </c>
      <c r="J17" s="637">
        <v>4</v>
      </c>
      <c r="K17" s="637"/>
      <c r="L17" s="637"/>
      <c r="M17" s="638">
        <f t="shared" si="2"/>
        <v>131</v>
      </c>
      <c r="N17" s="356"/>
      <c r="O17" s="1985"/>
      <c r="P17" s="1986"/>
      <c r="Q17" s="639" t="s">
        <v>120</v>
      </c>
      <c r="R17" s="1987"/>
      <c r="S17" s="1987"/>
      <c r="T17" s="356"/>
      <c r="U17" s="1985"/>
      <c r="V17" s="1988"/>
      <c r="W17" s="357"/>
      <c r="X17" s="1985"/>
      <c r="Y17" s="1988"/>
      <c r="Z17" s="358"/>
      <c r="AA17" s="533"/>
      <c r="AB17" s="525"/>
      <c r="AC17" s="525"/>
      <c r="AD17" s="526"/>
    </row>
    <row r="18" spans="1:30" s="10" customFormat="1" ht="18.75">
      <c r="A18" s="646" t="s">
        <v>236</v>
      </c>
      <c r="B18" s="647" t="s">
        <v>237</v>
      </c>
      <c r="C18" s="648"/>
      <c r="D18" s="648">
        <v>8</v>
      </c>
      <c r="E18" s="648"/>
      <c r="F18" s="648"/>
      <c r="G18" s="649">
        <v>3</v>
      </c>
      <c r="H18" s="650">
        <f t="shared" si="0"/>
        <v>90</v>
      </c>
      <c r="I18" s="650">
        <v>4</v>
      </c>
      <c r="J18" s="651">
        <v>4</v>
      </c>
      <c r="K18" s="651"/>
      <c r="L18" s="651"/>
      <c r="M18" s="651">
        <f t="shared" si="2"/>
        <v>86</v>
      </c>
      <c r="N18" s="633"/>
      <c r="O18" s="1985"/>
      <c r="P18" s="1986"/>
      <c r="Q18" s="633"/>
      <c r="R18" s="1987"/>
      <c r="S18" s="1987"/>
      <c r="T18" s="633"/>
      <c r="U18" s="1985"/>
      <c r="V18" s="1988"/>
      <c r="W18" s="633"/>
      <c r="X18" s="1985" t="s">
        <v>120</v>
      </c>
      <c r="Y18" s="1988"/>
      <c r="Z18" s="633"/>
      <c r="AA18" s="533"/>
      <c r="AB18" s="525"/>
      <c r="AC18" s="525"/>
      <c r="AD18" s="526"/>
    </row>
    <row r="19" spans="1:30" s="10" customFormat="1" ht="18.75">
      <c r="A19" s="646" t="s">
        <v>238</v>
      </c>
      <c r="B19" s="647" t="s">
        <v>239</v>
      </c>
      <c r="C19" s="648"/>
      <c r="D19" s="648">
        <v>7</v>
      </c>
      <c r="E19" s="648"/>
      <c r="F19" s="648"/>
      <c r="G19" s="649">
        <v>3</v>
      </c>
      <c r="H19" s="650">
        <f>G19*30</f>
        <v>90</v>
      </c>
      <c r="I19" s="650">
        <v>4</v>
      </c>
      <c r="J19" s="651">
        <v>4</v>
      </c>
      <c r="K19" s="651"/>
      <c r="L19" s="651"/>
      <c r="M19" s="651">
        <f>H19-I19</f>
        <v>86</v>
      </c>
      <c r="N19" s="633"/>
      <c r="O19" s="1985"/>
      <c r="P19" s="1986"/>
      <c r="Q19" s="633"/>
      <c r="R19" s="1987"/>
      <c r="S19" s="1987"/>
      <c r="T19" s="633"/>
      <c r="U19" s="1985"/>
      <c r="V19" s="1988"/>
      <c r="W19" s="633" t="s">
        <v>120</v>
      </c>
      <c r="X19" s="1985"/>
      <c r="Y19" s="1988"/>
      <c r="Z19" s="633"/>
      <c r="AA19" s="533"/>
      <c r="AB19" s="525"/>
      <c r="AC19" s="525"/>
      <c r="AD19" s="526"/>
    </row>
    <row r="20" spans="1:30" s="10" customFormat="1" ht="18.75">
      <c r="A20" s="652" t="s">
        <v>240</v>
      </c>
      <c r="B20" s="653" t="s">
        <v>241</v>
      </c>
      <c r="C20" s="648"/>
      <c r="D20" s="654">
        <v>5</v>
      </c>
      <c r="E20" s="654"/>
      <c r="F20" s="654"/>
      <c r="G20" s="649">
        <v>3</v>
      </c>
      <c r="H20" s="650">
        <f>G20*30</f>
        <v>90</v>
      </c>
      <c r="I20" s="650">
        <v>4</v>
      </c>
      <c r="J20" s="651">
        <v>4</v>
      </c>
      <c r="K20" s="651"/>
      <c r="L20" s="651"/>
      <c r="M20" s="651">
        <f>H20-I20</f>
        <v>86</v>
      </c>
      <c r="N20" s="633"/>
      <c r="O20" s="1985"/>
      <c r="P20" s="1986"/>
      <c r="Q20" s="633"/>
      <c r="R20" s="1987"/>
      <c r="S20" s="1987"/>
      <c r="T20" s="633" t="s">
        <v>120</v>
      </c>
      <c r="U20" s="1985"/>
      <c r="V20" s="1988"/>
      <c r="W20" s="633"/>
      <c r="X20" s="1985"/>
      <c r="Y20" s="1988"/>
      <c r="Z20" s="633"/>
      <c r="AA20" s="533"/>
      <c r="AB20" s="525"/>
      <c r="AC20" s="525"/>
      <c r="AD20" s="526"/>
    </row>
    <row r="21" spans="1:30" s="10" customFormat="1" ht="18.75">
      <c r="A21" s="652" t="s">
        <v>242</v>
      </c>
      <c r="B21" s="653" t="s">
        <v>243</v>
      </c>
      <c r="C21" s="648"/>
      <c r="D21" s="654">
        <v>7</v>
      </c>
      <c r="E21" s="654"/>
      <c r="F21" s="654"/>
      <c r="G21" s="649">
        <v>3</v>
      </c>
      <c r="H21" s="650">
        <f>G21*30</f>
        <v>90</v>
      </c>
      <c r="I21" s="650">
        <v>4</v>
      </c>
      <c r="J21" s="651">
        <v>4</v>
      </c>
      <c r="K21" s="651"/>
      <c r="L21" s="651"/>
      <c r="M21" s="655">
        <f>H21-I21</f>
        <v>86</v>
      </c>
      <c r="N21" s="633"/>
      <c r="O21" s="1982"/>
      <c r="P21" s="1982"/>
      <c r="Q21" s="633"/>
      <c r="R21" s="1982"/>
      <c r="S21" s="1982"/>
      <c r="T21" s="633"/>
      <c r="U21" s="1982"/>
      <c r="V21" s="1982"/>
      <c r="W21" s="633" t="s">
        <v>120</v>
      </c>
      <c r="X21" s="1982"/>
      <c r="Y21" s="1982"/>
      <c r="Z21" s="633"/>
      <c r="AA21" s="533"/>
      <c r="AB21" s="525"/>
      <c r="AC21" s="525"/>
      <c r="AD21" s="526"/>
    </row>
    <row r="22" spans="1:30" s="10" customFormat="1" ht="19.5" customHeight="1" thickBot="1">
      <c r="A22" s="1576" t="s">
        <v>200</v>
      </c>
      <c r="B22" s="1577"/>
      <c r="C22" s="640"/>
      <c r="D22" s="641"/>
      <c r="E22" s="642"/>
      <c r="F22" s="643"/>
      <c r="G22" s="644">
        <f>SUM(G12:G21)</f>
        <v>33.5</v>
      </c>
      <c r="H22" s="644">
        <f>SUM(H12:H21)</f>
        <v>1005</v>
      </c>
      <c r="I22" s="644">
        <f>SUM(I12:I21)</f>
        <v>40</v>
      </c>
      <c r="J22" s="644">
        <f>SUM(J12:J21)</f>
        <v>40</v>
      </c>
      <c r="K22" s="645"/>
      <c r="L22" s="645"/>
      <c r="M22" s="656">
        <f>SUM(M12:M21)</f>
        <v>965</v>
      </c>
      <c r="N22" s="657" t="s">
        <v>120</v>
      </c>
      <c r="O22" s="1983" t="s">
        <v>120</v>
      </c>
      <c r="P22" s="1983"/>
      <c r="Q22" s="706" t="s">
        <v>244</v>
      </c>
      <c r="R22" s="1984" t="s">
        <v>120</v>
      </c>
      <c r="S22" s="1984"/>
      <c r="T22" s="706" t="s">
        <v>120</v>
      </c>
      <c r="U22" s="1984">
        <f>V11+V14+V15+V17</f>
        <v>0</v>
      </c>
      <c r="V22" s="1984"/>
      <c r="W22" s="706" t="s">
        <v>201</v>
      </c>
      <c r="X22" s="1984" t="s">
        <v>120</v>
      </c>
      <c r="Y22" s="1984"/>
      <c r="Z22" s="657">
        <f>Z11+Z14+Z15+Z17</f>
        <v>0</v>
      </c>
      <c r="AA22" s="98"/>
      <c r="AB22" s="525"/>
      <c r="AC22" s="525"/>
      <c r="AD22" s="526"/>
    </row>
    <row r="23" spans="1:29" s="10" customFormat="1" ht="19.5" thickBot="1">
      <c r="A23" s="1978" t="s">
        <v>165</v>
      </c>
      <c r="B23" s="1979"/>
      <c r="C23" s="1979"/>
      <c r="D23" s="1979"/>
      <c r="E23" s="1979"/>
      <c r="F23" s="1979"/>
      <c r="G23" s="1979"/>
      <c r="H23" s="1979"/>
      <c r="I23" s="1979"/>
      <c r="J23" s="1979"/>
      <c r="K23" s="1979"/>
      <c r="L23" s="1979"/>
      <c r="M23" s="1979"/>
      <c r="N23" s="1980"/>
      <c r="O23" s="1980"/>
      <c r="P23" s="1980"/>
      <c r="Q23" s="1980"/>
      <c r="R23" s="1980"/>
      <c r="S23" s="1980"/>
      <c r="T23" s="1980"/>
      <c r="U23" s="1980"/>
      <c r="V23" s="1980"/>
      <c r="W23" s="1980"/>
      <c r="X23" s="1980"/>
      <c r="Y23" s="1980"/>
      <c r="Z23" s="1981"/>
      <c r="AA23" s="534"/>
      <c r="AB23" s="52"/>
      <c r="AC23" s="52"/>
    </row>
    <row r="24" spans="1:29" s="10" customFormat="1" ht="19.5" thickBot="1">
      <c r="A24" s="281" t="s">
        <v>121</v>
      </c>
      <c r="B24" s="447" t="s">
        <v>57</v>
      </c>
      <c r="C24" s="360">
        <v>3</v>
      </c>
      <c r="D24" s="498"/>
      <c r="E24" s="361"/>
      <c r="F24" s="393"/>
      <c r="G24" s="495">
        <v>7</v>
      </c>
      <c r="H24" s="402">
        <f>G24*30</f>
        <v>210</v>
      </c>
      <c r="I24" s="362">
        <v>12</v>
      </c>
      <c r="J24" s="362">
        <v>8</v>
      </c>
      <c r="K24" s="362"/>
      <c r="L24" s="362">
        <v>4</v>
      </c>
      <c r="M24" s="362">
        <f>H24-I24</f>
        <v>198</v>
      </c>
      <c r="N24" s="658"/>
      <c r="O24" s="1940"/>
      <c r="P24" s="1941"/>
      <c r="Q24" s="658" t="s">
        <v>244</v>
      </c>
      <c r="R24" s="1926"/>
      <c r="S24" s="1927"/>
      <c r="T24" s="69"/>
      <c r="U24" s="1970"/>
      <c r="V24" s="1971"/>
      <c r="W24" s="69"/>
      <c r="X24" s="1970"/>
      <c r="Y24" s="1971"/>
      <c r="Z24" s="272"/>
      <c r="AA24" s="535"/>
      <c r="AB24" s="52"/>
      <c r="AC24" s="52"/>
    </row>
    <row r="25" spans="1:29" s="472" customFormat="1" ht="4.5" customHeight="1" hidden="1">
      <c r="A25" s="455"/>
      <c r="B25" s="456"/>
      <c r="C25" s="457"/>
      <c r="D25" s="458"/>
      <c r="E25" s="459"/>
      <c r="F25" s="460"/>
      <c r="G25" s="461"/>
      <c r="H25" s="462"/>
      <c r="I25" s="463"/>
      <c r="J25" s="458"/>
      <c r="K25" s="458"/>
      <c r="L25" s="454"/>
      <c r="M25" s="464"/>
      <c r="N25" s="557"/>
      <c r="O25" s="703"/>
      <c r="P25" s="659"/>
      <c r="Q25" s="557"/>
      <c r="R25" s="465"/>
      <c r="S25" s="466"/>
      <c r="T25" s="467"/>
      <c r="U25" s="468"/>
      <c r="V25" s="469"/>
      <c r="W25" s="467"/>
      <c r="X25" s="468"/>
      <c r="Y25" s="469"/>
      <c r="Z25" s="470"/>
      <c r="AA25" s="536"/>
      <c r="AB25" s="471"/>
      <c r="AC25" s="471"/>
    </row>
    <row r="26" spans="1:29" s="472" customFormat="1" ht="3.75" customHeight="1" hidden="1" thickBot="1">
      <c r="A26" s="473"/>
      <c r="B26" s="474"/>
      <c r="C26" s="475"/>
      <c r="D26" s="476"/>
      <c r="E26" s="477"/>
      <c r="F26" s="478"/>
      <c r="G26" s="479"/>
      <c r="H26" s="480"/>
      <c r="I26" s="481"/>
      <c r="J26" s="476"/>
      <c r="K26" s="476"/>
      <c r="L26" s="482"/>
      <c r="M26" s="483"/>
      <c r="N26" s="660"/>
      <c r="O26" s="661"/>
      <c r="P26" s="662"/>
      <c r="Q26" s="660"/>
      <c r="R26" s="484"/>
      <c r="S26" s="485"/>
      <c r="T26" s="486"/>
      <c r="U26" s="487"/>
      <c r="V26" s="488"/>
      <c r="W26" s="486"/>
      <c r="X26" s="487"/>
      <c r="Y26" s="488"/>
      <c r="Z26" s="489"/>
      <c r="AA26" s="536"/>
      <c r="AB26" s="471"/>
      <c r="AC26" s="471"/>
    </row>
    <row r="27" spans="1:29" s="10" customFormat="1" ht="18.75">
      <c r="A27" s="281" t="s">
        <v>122</v>
      </c>
      <c r="B27" s="450" t="s">
        <v>58</v>
      </c>
      <c r="C27" s="369"/>
      <c r="D27" s="370"/>
      <c r="E27" s="370"/>
      <c r="F27" s="394"/>
      <c r="G27" s="413">
        <f>SUM(G28:G29)</f>
        <v>8</v>
      </c>
      <c r="H27" s="404">
        <f aca="true" t="shared" si="3" ref="H27:M27">SUM(H28:H29)</f>
        <v>240</v>
      </c>
      <c r="I27" s="372">
        <f t="shared" si="3"/>
        <v>20</v>
      </c>
      <c r="J27" s="372">
        <f t="shared" si="3"/>
        <v>8</v>
      </c>
      <c r="K27" s="372">
        <f t="shared" si="3"/>
        <v>12</v>
      </c>
      <c r="L27" s="373"/>
      <c r="M27" s="374">
        <f t="shared" si="3"/>
        <v>220</v>
      </c>
      <c r="N27" s="663"/>
      <c r="O27" s="1940"/>
      <c r="P27" s="1941"/>
      <c r="Q27" s="663"/>
      <c r="R27" s="1926"/>
      <c r="S27" s="1927"/>
      <c r="T27" s="151"/>
      <c r="U27" s="1970"/>
      <c r="V27" s="1971"/>
      <c r="W27" s="151"/>
      <c r="X27" s="1970"/>
      <c r="Y27" s="1971"/>
      <c r="Z27" s="275"/>
      <c r="AA27" s="535"/>
      <c r="AB27" s="52"/>
      <c r="AC27" s="52"/>
    </row>
    <row r="28" spans="1:29" s="10" customFormat="1" ht="18.75">
      <c r="A28" s="320" t="s">
        <v>124</v>
      </c>
      <c r="B28" s="448" t="s">
        <v>58</v>
      </c>
      <c r="C28" s="329"/>
      <c r="D28" s="330">
        <v>1</v>
      </c>
      <c r="E28" s="330"/>
      <c r="F28" s="395"/>
      <c r="G28" s="461">
        <v>4</v>
      </c>
      <c r="H28" s="402">
        <f>G28*30</f>
        <v>120</v>
      </c>
      <c r="I28" s="332">
        <f aca="true" t="shared" si="4" ref="I28:I33">SUM(J28:L28)</f>
        <v>8</v>
      </c>
      <c r="J28" s="331">
        <v>4</v>
      </c>
      <c r="K28" s="330">
        <v>4</v>
      </c>
      <c r="L28" s="327"/>
      <c r="M28" s="375">
        <f aca="true" t="shared" si="5" ref="M28:M38">H28-I28</f>
        <v>112</v>
      </c>
      <c r="N28" s="557" t="s">
        <v>201</v>
      </c>
      <c r="O28" s="1912"/>
      <c r="P28" s="1913"/>
      <c r="Q28" s="557"/>
      <c r="R28" s="1924"/>
      <c r="S28" s="1925"/>
      <c r="T28" s="70"/>
      <c r="U28" s="1972"/>
      <c r="V28" s="1973"/>
      <c r="W28" s="70"/>
      <c r="X28" s="1972"/>
      <c r="Y28" s="1973"/>
      <c r="Z28" s="273"/>
      <c r="AA28" s="535"/>
      <c r="AB28" s="52"/>
      <c r="AC28" s="527"/>
    </row>
    <row r="29" spans="1:30" s="10" customFormat="1" ht="19.5" thickBot="1">
      <c r="A29" s="453" t="s">
        <v>125</v>
      </c>
      <c r="B29" s="449" t="s">
        <v>58</v>
      </c>
      <c r="C29" s="376">
        <v>2</v>
      </c>
      <c r="D29" s="363"/>
      <c r="E29" s="363"/>
      <c r="F29" s="396"/>
      <c r="G29" s="479">
        <v>4</v>
      </c>
      <c r="H29" s="403">
        <f>G29*30</f>
        <v>120</v>
      </c>
      <c r="I29" s="365">
        <f t="shared" si="4"/>
        <v>12</v>
      </c>
      <c r="J29" s="364">
        <v>4</v>
      </c>
      <c r="K29" s="363">
        <v>8</v>
      </c>
      <c r="L29" s="366"/>
      <c r="M29" s="377">
        <f t="shared" si="5"/>
        <v>108</v>
      </c>
      <c r="N29" s="660"/>
      <c r="O29" s="1966" t="s">
        <v>244</v>
      </c>
      <c r="P29" s="1967"/>
      <c r="Q29" s="660"/>
      <c r="R29" s="1902"/>
      <c r="S29" s="1903"/>
      <c r="T29" s="71"/>
      <c r="U29" s="1968"/>
      <c r="V29" s="1969"/>
      <c r="W29" s="71"/>
      <c r="X29" s="1968"/>
      <c r="Y29" s="1969"/>
      <c r="Z29" s="274"/>
      <c r="AA29" s="535"/>
      <c r="AB29" s="52"/>
      <c r="AC29" s="527">
        <f>G28+G29+G30+G32+G35+G36+G38</f>
        <v>37</v>
      </c>
      <c r="AD29" s="526" t="s">
        <v>21</v>
      </c>
    </row>
    <row r="30" spans="1:30" s="514" customFormat="1" ht="19.5" customHeight="1" thickBot="1">
      <c r="A30" s="499" t="s">
        <v>123</v>
      </c>
      <c r="B30" s="500" t="s">
        <v>48</v>
      </c>
      <c r="C30" s="501">
        <v>1</v>
      </c>
      <c r="D30" s="502"/>
      <c r="E30" s="502"/>
      <c r="F30" s="503"/>
      <c r="G30" s="504">
        <v>4</v>
      </c>
      <c r="H30" s="505">
        <f>G30*30</f>
        <v>120</v>
      </c>
      <c r="I30" s="506">
        <v>8</v>
      </c>
      <c r="J30" s="507">
        <v>8</v>
      </c>
      <c r="K30" s="507"/>
      <c r="L30" s="508"/>
      <c r="M30" s="509">
        <f t="shared" si="5"/>
        <v>112</v>
      </c>
      <c r="N30" s="510" t="s">
        <v>201</v>
      </c>
      <c r="O30" s="1974"/>
      <c r="P30" s="1975"/>
      <c r="Q30" s="510"/>
      <c r="R30" s="1974"/>
      <c r="S30" s="1975"/>
      <c r="T30" s="511"/>
      <c r="U30" s="1976"/>
      <c r="V30" s="1977"/>
      <c r="W30" s="511"/>
      <c r="X30" s="1976"/>
      <c r="Y30" s="1977"/>
      <c r="Z30" s="512"/>
      <c r="AA30" s="537"/>
      <c r="AB30" s="513"/>
      <c r="AC30" s="528">
        <f>G24+G33+G37</f>
        <v>14</v>
      </c>
      <c r="AD30" s="526" t="s">
        <v>22</v>
      </c>
    </row>
    <row r="31" spans="1:29" s="10" customFormat="1" ht="18.75">
      <c r="A31" s="281" t="s">
        <v>126</v>
      </c>
      <c r="B31" s="450" t="s">
        <v>32</v>
      </c>
      <c r="C31" s="369"/>
      <c r="D31" s="370"/>
      <c r="E31" s="370"/>
      <c r="F31" s="394"/>
      <c r="G31" s="413">
        <f>G32+G33</f>
        <v>6</v>
      </c>
      <c r="H31" s="404">
        <f>H32+H33</f>
        <v>180</v>
      </c>
      <c r="I31" s="372">
        <f>I32+I33</f>
        <v>16</v>
      </c>
      <c r="J31" s="372">
        <v>8</v>
      </c>
      <c r="K31" s="371"/>
      <c r="L31" s="378">
        <v>8</v>
      </c>
      <c r="M31" s="379">
        <f t="shared" si="5"/>
        <v>164</v>
      </c>
      <c r="N31" s="152"/>
      <c r="O31" s="1926"/>
      <c r="P31" s="1927"/>
      <c r="Q31" s="72"/>
      <c r="R31" s="1926"/>
      <c r="S31" s="1927"/>
      <c r="T31" s="69"/>
      <c r="U31" s="1970"/>
      <c r="V31" s="1971"/>
      <c r="W31" s="69"/>
      <c r="X31" s="1970"/>
      <c r="Y31" s="1971"/>
      <c r="Z31" s="272"/>
      <c r="AA31" s="535"/>
      <c r="AB31" s="52"/>
      <c r="AC31" s="527">
        <f>SUM(AC29:AC30)</f>
        <v>51</v>
      </c>
    </row>
    <row r="32" spans="1:29" s="10" customFormat="1" ht="18.75">
      <c r="A32" s="320" t="s">
        <v>167</v>
      </c>
      <c r="B32" s="448" t="s">
        <v>32</v>
      </c>
      <c r="C32" s="515">
        <v>2</v>
      </c>
      <c r="D32" s="330"/>
      <c r="E32" s="330"/>
      <c r="F32" s="395"/>
      <c r="G32" s="412">
        <v>5</v>
      </c>
      <c r="H32" s="402">
        <f>G32*30</f>
        <v>150</v>
      </c>
      <c r="I32" s="332">
        <v>12</v>
      </c>
      <c r="J32" s="338" t="s">
        <v>201</v>
      </c>
      <c r="K32" s="330"/>
      <c r="L32" s="338" t="s">
        <v>120</v>
      </c>
      <c r="M32" s="375">
        <f>H32-I32</f>
        <v>138</v>
      </c>
      <c r="N32" s="153"/>
      <c r="O32" s="1912" t="s">
        <v>244</v>
      </c>
      <c r="P32" s="1913"/>
      <c r="Q32" s="73"/>
      <c r="R32" s="1924"/>
      <c r="S32" s="1925"/>
      <c r="T32" s="70"/>
      <c r="U32" s="1972"/>
      <c r="V32" s="1973"/>
      <c r="W32" s="70"/>
      <c r="X32" s="1972"/>
      <c r="Y32" s="1973"/>
      <c r="Z32" s="273"/>
      <c r="AA32" s="535"/>
      <c r="AB32" s="52"/>
      <c r="AC32" s="527"/>
    </row>
    <row r="33" spans="1:29" s="10" customFormat="1" ht="19.5" thickBot="1">
      <c r="A33" s="453" t="s">
        <v>168</v>
      </c>
      <c r="B33" s="449" t="s">
        <v>45</v>
      </c>
      <c r="C33" s="380"/>
      <c r="D33" s="366"/>
      <c r="E33" s="366"/>
      <c r="F33" s="397">
        <v>3</v>
      </c>
      <c r="G33" s="392">
        <v>1</v>
      </c>
      <c r="H33" s="405">
        <f>G33*30</f>
        <v>30</v>
      </c>
      <c r="I33" s="381">
        <f t="shared" si="4"/>
        <v>4</v>
      </c>
      <c r="J33" s="382"/>
      <c r="K33" s="382"/>
      <c r="L33" s="382">
        <v>4</v>
      </c>
      <c r="M33" s="377">
        <f t="shared" si="5"/>
        <v>26</v>
      </c>
      <c r="N33" s="154"/>
      <c r="O33" s="1902"/>
      <c r="P33" s="1903"/>
      <c r="Q33" s="74" t="s">
        <v>120</v>
      </c>
      <c r="R33" s="1902"/>
      <c r="S33" s="1903"/>
      <c r="T33" s="71"/>
      <c r="U33" s="1968"/>
      <c r="V33" s="1969"/>
      <c r="W33" s="71"/>
      <c r="X33" s="1968"/>
      <c r="Y33" s="1969"/>
      <c r="Z33" s="274"/>
      <c r="AA33" s="535"/>
      <c r="AB33" s="52"/>
      <c r="AC33" s="527"/>
    </row>
    <row r="34" spans="1:29" s="10" customFormat="1" ht="18.75">
      <c r="A34" s="281" t="s">
        <v>127</v>
      </c>
      <c r="B34" s="450" t="s">
        <v>67</v>
      </c>
      <c r="C34" s="384"/>
      <c r="D34" s="385"/>
      <c r="E34" s="385"/>
      <c r="F34" s="398"/>
      <c r="G34" s="664">
        <f>G35+G36</f>
        <v>14</v>
      </c>
      <c r="H34" s="406">
        <f>H35+H36</f>
        <v>420</v>
      </c>
      <c r="I34" s="378">
        <f>I35+I36</f>
        <v>32</v>
      </c>
      <c r="J34" s="378">
        <v>18</v>
      </c>
      <c r="K34" s="378"/>
      <c r="L34" s="378">
        <v>10</v>
      </c>
      <c r="M34" s="374">
        <f>M35+M36</f>
        <v>388</v>
      </c>
      <c r="N34" s="72"/>
      <c r="O34" s="1926"/>
      <c r="P34" s="1927"/>
      <c r="Q34" s="72"/>
      <c r="R34" s="1926"/>
      <c r="S34" s="1927"/>
      <c r="T34" s="69"/>
      <c r="U34" s="1970"/>
      <c r="V34" s="1971"/>
      <c r="W34" s="69"/>
      <c r="X34" s="1970"/>
      <c r="Y34" s="1971"/>
      <c r="Z34" s="272"/>
      <c r="AA34" s="535"/>
      <c r="AB34" s="52"/>
      <c r="AC34" s="527"/>
    </row>
    <row r="35" spans="1:29" s="10" customFormat="1" ht="18" customHeight="1">
      <c r="A35" s="320" t="s">
        <v>169</v>
      </c>
      <c r="B35" s="448" t="s">
        <v>59</v>
      </c>
      <c r="C35" s="326">
        <v>1</v>
      </c>
      <c r="D35" s="327"/>
      <c r="E35" s="327"/>
      <c r="F35" s="389"/>
      <c r="G35" s="665">
        <v>7</v>
      </c>
      <c r="H35" s="407">
        <f>G35*30</f>
        <v>210</v>
      </c>
      <c r="I35" s="336">
        <v>16</v>
      </c>
      <c r="J35" s="338" t="s">
        <v>202</v>
      </c>
      <c r="K35" s="327"/>
      <c r="L35" s="338" t="s">
        <v>203</v>
      </c>
      <c r="M35" s="375">
        <f t="shared" si="5"/>
        <v>194</v>
      </c>
      <c r="N35" s="73" t="s">
        <v>206</v>
      </c>
      <c r="O35" s="1924"/>
      <c r="P35" s="1925"/>
      <c r="Q35" s="73"/>
      <c r="R35" s="1924"/>
      <c r="S35" s="1925"/>
      <c r="T35" s="70"/>
      <c r="U35" s="1972"/>
      <c r="V35" s="1973"/>
      <c r="W35" s="70"/>
      <c r="X35" s="1972"/>
      <c r="Y35" s="1973"/>
      <c r="Z35" s="273"/>
      <c r="AA35" s="535"/>
      <c r="AB35" s="52"/>
      <c r="AC35" s="527"/>
    </row>
    <row r="36" spans="1:29" s="10" customFormat="1" ht="19.5" thickBot="1">
      <c r="A36" s="453" t="s">
        <v>170</v>
      </c>
      <c r="B36" s="449" t="s">
        <v>60</v>
      </c>
      <c r="C36" s="380">
        <v>2</v>
      </c>
      <c r="D36" s="366"/>
      <c r="E36" s="366"/>
      <c r="F36" s="397"/>
      <c r="G36" s="666">
        <v>7</v>
      </c>
      <c r="H36" s="405">
        <f>G36*30</f>
        <v>210</v>
      </c>
      <c r="I36" s="381">
        <v>16</v>
      </c>
      <c r="J36" s="386" t="s">
        <v>202</v>
      </c>
      <c r="K36" s="366"/>
      <c r="L36" s="386" t="s">
        <v>203</v>
      </c>
      <c r="M36" s="377">
        <f t="shared" si="5"/>
        <v>194</v>
      </c>
      <c r="N36" s="74"/>
      <c r="O36" s="1966" t="s">
        <v>206</v>
      </c>
      <c r="P36" s="1967"/>
      <c r="Q36" s="74"/>
      <c r="R36" s="1902"/>
      <c r="S36" s="1903"/>
      <c r="T36" s="71"/>
      <c r="U36" s="1968"/>
      <c r="V36" s="1969"/>
      <c r="W36" s="71"/>
      <c r="X36" s="1968"/>
      <c r="Y36" s="1969"/>
      <c r="Z36" s="274"/>
      <c r="AA36" s="535"/>
      <c r="AB36" s="52"/>
      <c r="AC36" s="527"/>
    </row>
    <row r="37" spans="1:29" s="10" customFormat="1" ht="18.75">
      <c r="A37" s="284" t="s">
        <v>128</v>
      </c>
      <c r="B37" s="451" t="s">
        <v>31</v>
      </c>
      <c r="C37" s="516">
        <v>3</v>
      </c>
      <c r="D37" s="367"/>
      <c r="E37" s="367"/>
      <c r="F37" s="399"/>
      <c r="G37" s="414">
        <v>6</v>
      </c>
      <c r="H37" s="408">
        <f>G37*30</f>
        <v>180</v>
      </c>
      <c r="I37" s="359">
        <v>12</v>
      </c>
      <c r="J37" s="383" t="s">
        <v>201</v>
      </c>
      <c r="K37" s="367"/>
      <c r="L37" s="383" t="s">
        <v>120</v>
      </c>
      <c r="M37" s="368">
        <f t="shared" si="5"/>
        <v>168</v>
      </c>
      <c r="N37" s="150"/>
      <c r="O37" s="1926"/>
      <c r="P37" s="1927"/>
      <c r="Q37" s="663" t="s">
        <v>244</v>
      </c>
      <c r="R37" s="1926"/>
      <c r="S37" s="1927"/>
      <c r="T37" s="151"/>
      <c r="U37" s="1970"/>
      <c r="V37" s="1971"/>
      <c r="W37" s="151"/>
      <c r="X37" s="1970"/>
      <c r="Y37" s="1971"/>
      <c r="Z37" s="275"/>
      <c r="AA37" s="535"/>
      <c r="AB37" s="52"/>
      <c r="AC37" s="527"/>
    </row>
    <row r="38" spans="1:31" s="10" customFormat="1" ht="19.5" thickBot="1">
      <c r="A38" s="283" t="s">
        <v>129</v>
      </c>
      <c r="B38" s="452" t="s">
        <v>30</v>
      </c>
      <c r="C38" s="337">
        <v>1</v>
      </c>
      <c r="D38" s="334"/>
      <c r="E38" s="334"/>
      <c r="F38" s="400"/>
      <c r="G38" s="415">
        <v>6</v>
      </c>
      <c r="H38" s="409">
        <f>G38*30</f>
        <v>180</v>
      </c>
      <c r="I38" s="333">
        <v>12</v>
      </c>
      <c r="J38" s="338" t="s">
        <v>201</v>
      </c>
      <c r="K38" s="334"/>
      <c r="L38" s="338" t="s">
        <v>120</v>
      </c>
      <c r="M38" s="335">
        <f t="shared" si="5"/>
        <v>168</v>
      </c>
      <c r="N38" s="74" t="s">
        <v>244</v>
      </c>
      <c r="O38" s="1962"/>
      <c r="P38" s="1963"/>
      <c r="Q38" s="74"/>
      <c r="R38" s="1962"/>
      <c r="S38" s="1963"/>
      <c r="T38" s="71"/>
      <c r="U38" s="1964"/>
      <c r="V38" s="1965"/>
      <c r="W38" s="71"/>
      <c r="X38" s="1964"/>
      <c r="Y38" s="1965"/>
      <c r="Z38" s="274"/>
      <c r="AA38" s="535"/>
      <c r="AB38" s="52"/>
      <c r="AC38" s="52"/>
      <c r="AD38" s="10">
        <v>20</v>
      </c>
      <c r="AE38" s="10">
        <v>0</v>
      </c>
    </row>
    <row r="39" spans="1:31" s="10" customFormat="1" ht="19.5" customHeight="1" thickBot="1">
      <c r="A39" s="1586" t="s">
        <v>205</v>
      </c>
      <c r="B39" s="1587"/>
      <c r="C39" s="339"/>
      <c r="D39" s="340"/>
      <c r="E39" s="340"/>
      <c r="F39" s="401"/>
      <c r="G39" s="416">
        <f>G24+G27+G30+G31+G34+G37+G38</f>
        <v>51</v>
      </c>
      <c r="H39" s="410">
        <f>H24+H27+H30+H31+H34+H37+H38</f>
        <v>1530</v>
      </c>
      <c r="I39" s="341">
        <f>I24+I27+I30+I31+I34+I37+I38</f>
        <v>112</v>
      </c>
      <c r="J39" s="341">
        <v>68</v>
      </c>
      <c r="K39" s="341">
        <v>12</v>
      </c>
      <c r="L39" s="341">
        <v>32</v>
      </c>
      <c r="M39" s="410">
        <f>M24+M27+M30+M31+M34+M37+M38</f>
        <v>1418</v>
      </c>
      <c r="N39" s="667" t="s">
        <v>245</v>
      </c>
      <c r="O39" s="1953" t="s">
        <v>207</v>
      </c>
      <c r="P39" s="1954"/>
      <c r="Q39" s="667" t="s">
        <v>246</v>
      </c>
      <c r="R39" s="1651">
        <v>0</v>
      </c>
      <c r="S39" s="1652"/>
      <c r="T39" s="434">
        <v>0</v>
      </c>
      <c r="U39" s="1651">
        <v>0</v>
      </c>
      <c r="V39" s="1652"/>
      <c r="W39" s="434">
        <v>0</v>
      </c>
      <c r="X39" s="1651">
        <v>0</v>
      </c>
      <c r="Y39" s="1659"/>
      <c r="Z39" s="435">
        <v>0</v>
      </c>
      <c r="AA39" s="538"/>
      <c r="AB39" s="52"/>
      <c r="AC39" s="52"/>
      <c r="AD39" s="10">
        <v>12</v>
      </c>
      <c r="AE39" s="10">
        <v>4</v>
      </c>
    </row>
    <row r="40" spans="1:29" s="10" customFormat="1" ht="21.75" customHeight="1" thickBot="1">
      <c r="A40" s="1950" t="s">
        <v>166</v>
      </c>
      <c r="B40" s="1951"/>
      <c r="C40" s="1951"/>
      <c r="D40" s="1951"/>
      <c r="E40" s="1951"/>
      <c r="F40" s="1952"/>
      <c r="G40" s="411">
        <f aca="true" t="shared" si="6" ref="G40:M40">G39+G22</f>
        <v>84.5</v>
      </c>
      <c r="H40" s="68">
        <f t="shared" si="6"/>
        <v>2535</v>
      </c>
      <c r="I40" s="68">
        <f t="shared" si="6"/>
        <v>152</v>
      </c>
      <c r="J40" s="68">
        <f t="shared" si="6"/>
        <v>108</v>
      </c>
      <c r="K40" s="68">
        <f t="shared" si="6"/>
        <v>12</v>
      </c>
      <c r="L40" s="68">
        <f t="shared" si="6"/>
        <v>32</v>
      </c>
      <c r="M40" s="68">
        <f t="shared" si="6"/>
        <v>2383</v>
      </c>
      <c r="N40" s="668" t="s">
        <v>235</v>
      </c>
      <c r="O40" s="1953" t="s">
        <v>245</v>
      </c>
      <c r="P40" s="1954"/>
      <c r="Q40" s="668" t="s">
        <v>247</v>
      </c>
      <c r="R40" s="1955" t="s">
        <v>120</v>
      </c>
      <c r="S40" s="1956"/>
      <c r="T40" s="668" t="s">
        <v>120</v>
      </c>
      <c r="U40" s="1957">
        <f>V39+U22</f>
        <v>0</v>
      </c>
      <c r="V40" s="1958"/>
      <c r="W40" s="668" t="s">
        <v>201</v>
      </c>
      <c r="X40" s="1955" t="s">
        <v>120</v>
      </c>
      <c r="Y40" s="1956"/>
      <c r="Z40" s="436">
        <f>Z39+Z22</f>
        <v>0</v>
      </c>
      <c r="AA40" s="538"/>
      <c r="AB40" s="52"/>
      <c r="AC40" s="52"/>
    </row>
    <row r="41" spans="1:29" s="10" customFormat="1" ht="24" customHeight="1" thickBot="1">
      <c r="A41" s="1959" t="s">
        <v>130</v>
      </c>
      <c r="B41" s="1960"/>
      <c r="C41" s="1960"/>
      <c r="D41" s="1960"/>
      <c r="E41" s="1960"/>
      <c r="F41" s="1960"/>
      <c r="G41" s="1960"/>
      <c r="H41" s="1960"/>
      <c r="I41" s="1960"/>
      <c r="J41" s="1960"/>
      <c r="K41" s="1960"/>
      <c r="L41" s="1960"/>
      <c r="M41" s="1960"/>
      <c r="N41" s="1960"/>
      <c r="O41" s="1960"/>
      <c r="P41" s="1960"/>
      <c r="Q41" s="1960"/>
      <c r="R41" s="1960"/>
      <c r="S41" s="1960"/>
      <c r="T41" s="1960"/>
      <c r="U41" s="1960"/>
      <c r="V41" s="1960"/>
      <c r="W41" s="1960"/>
      <c r="X41" s="1960"/>
      <c r="Y41" s="1960"/>
      <c r="Z41" s="1961"/>
      <c r="AA41" s="539"/>
      <c r="AB41" s="52"/>
      <c r="AC41" s="52"/>
    </row>
    <row r="42" spans="1:31" s="10" customFormat="1" ht="18.75">
      <c r="A42" s="125" t="s">
        <v>131</v>
      </c>
      <c r="B42" s="198" t="s">
        <v>39</v>
      </c>
      <c r="C42" s="210"/>
      <c r="D42" s="176"/>
      <c r="E42" s="176"/>
      <c r="F42" s="211"/>
      <c r="G42" s="695">
        <f>G43+G44</f>
        <v>6</v>
      </c>
      <c r="H42" s="369">
        <f aca="true" t="shared" si="7" ref="H42:M42">H43+H44</f>
        <v>180</v>
      </c>
      <c r="I42" s="370">
        <f t="shared" si="7"/>
        <v>16</v>
      </c>
      <c r="J42" s="370">
        <v>8</v>
      </c>
      <c r="K42" s="370"/>
      <c r="L42" s="370">
        <v>8</v>
      </c>
      <c r="M42" s="394">
        <f t="shared" si="7"/>
        <v>164</v>
      </c>
      <c r="N42" s="24"/>
      <c r="O42" s="1946"/>
      <c r="P42" s="1947"/>
      <c r="Q42" s="24"/>
      <c r="R42" s="1946"/>
      <c r="S42" s="1947"/>
      <c r="T42" s="157"/>
      <c r="U42" s="1946"/>
      <c r="V42" s="1947"/>
      <c r="W42" s="24"/>
      <c r="X42" s="1946"/>
      <c r="Y42" s="1947"/>
      <c r="Z42" s="276"/>
      <c r="AA42" s="540"/>
      <c r="AB42" s="52"/>
      <c r="AC42" s="525"/>
      <c r="AE42" s="10" t="s">
        <v>253</v>
      </c>
    </row>
    <row r="43" spans="1:31" s="10" customFormat="1" ht="18.75">
      <c r="A43" s="126" t="s">
        <v>172</v>
      </c>
      <c r="B43" s="199" t="s">
        <v>39</v>
      </c>
      <c r="C43" s="212">
        <v>5</v>
      </c>
      <c r="D43" s="162"/>
      <c r="E43" s="162"/>
      <c r="F43" s="213"/>
      <c r="G43" s="674">
        <v>5</v>
      </c>
      <c r="H43" s="234">
        <f>G43*30</f>
        <v>150</v>
      </c>
      <c r="I43" s="333">
        <v>12</v>
      </c>
      <c r="J43" s="709">
        <v>8</v>
      </c>
      <c r="K43" s="669"/>
      <c r="L43" s="709">
        <v>4</v>
      </c>
      <c r="M43" s="241">
        <f>H43-I43</f>
        <v>138</v>
      </c>
      <c r="N43" s="77"/>
      <c r="O43" s="1948"/>
      <c r="P43" s="1949"/>
      <c r="Q43" s="77"/>
      <c r="R43" s="1948"/>
      <c r="S43" s="1949"/>
      <c r="T43" s="156" t="s">
        <v>244</v>
      </c>
      <c r="U43" s="1948"/>
      <c r="V43" s="1949"/>
      <c r="W43" s="77"/>
      <c r="X43" s="1948"/>
      <c r="Y43" s="1949"/>
      <c r="Z43" s="277"/>
      <c r="AA43" s="691">
        <v>3</v>
      </c>
      <c r="AB43" s="52"/>
      <c r="AC43" s="525">
        <f>G59</f>
        <v>2</v>
      </c>
      <c r="AD43" s="526" t="s">
        <v>21</v>
      </c>
      <c r="AE43" s="692">
        <f>SUMIF(AA$42:AA$73,1,G$42:G$73)</f>
        <v>0</v>
      </c>
    </row>
    <row r="44" spans="1:31" s="10" customFormat="1" ht="19.5" thickBot="1">
      <c r="A44" s="127" t="s">
        <v>173</v>
      </c>
      <c r="B44" s="200" t="s">
        <v>47</v>
      </c>
      <c r="C44" s="214"/>
      <c r="D44" s="165"/>
      <c r="E44" s="166"/>
      <c r="F44" s="215">
        <v>6</v>
      </c>
      <c r="G44" s="676">
        <v>1</v>
      </c>
      <c r="H44" s="235">
        <f>G44*30</f>
        <v>30</v>
      </c>
      <c r="I44" s="167">
        <v>4</v>
      </c>
      <c r="J44" s="168"/>
      <c r="K44" s="167"/>
      <c r="L44" s="159">
        <v>4</v>
      </c>
      <c r="M44" s="242">
        <f>H44-I44</f>
        <v>26</v>
      </c>
      <c r="N44" s="161"/>
      <c r="O44" s="1942"/>
      <c r="P44" s="1943"/>
      <c r="Q44" s="161"/>
      <c r="R44" s="1942"/>
      <c r="S44" s="1943"/>
      <c r="T44" s="160"/>
      <c r="U44" s="1942" t="s">
        <v>120</v>
      </c>
      <c r="V44" s="1943"/>
      <c r="W44" s="161"/>
      <c r="X44" s="1942"/>
      <c r="Y44" s="1943"/>
      <c r="Z44" s="278"/>
      <c r="AA44" s="691">
        <v>3</v>
      </c>
      <c r="AB44" s="52"/>
      <c r="AC44" s="525">
        <f>G48+G49+G68+G70+G73</f>
        <v>23</v>
      </c>
      <c r="AD44" s="526" t="s">
        <v>22</v>
      </c>
      <c r="AE44" s="692">
        <f>SUMIF(AA$42:AA$73,2,G$42:G$73)</f>
        <v>25</v>
      </c>
    </row>
    <row r="45" spans="1:31" s="10" customFormat="1" ht="18.75">
      <c r="A45" s="128" t="s">
        <v>132</v>
      </c>
      <c r="B45" s="201" t="s">
        <v>68</v>
      </c>
      <c r="C45" s="670">
        <v>5</v>
      </c>
      <c r="D45" s="548"/>
      <c r="E45" s="170"/>
      <c r="F45" s="217"/>
      <c r="G45" s="672">
        <v>5</v>
      </c>
      <c r="H45" s="236">
        <f>G45*30</f>
        <v>150</v>
      </c>
      <c r="I45" s="333">
        <v>8</v>
      </c>
      <c r="J45" s="710">
        <v>8</v>
      </c>
      <c r="K45" s="334"/>
      <c r="L45" s="338"/>
      <c r="M45" s="243">
        <f>H45-I45</f>
        <v>142</v>
      </c>
      <c r="N45" s="158"/>
      <c r="O45" s="1946"/>
      <c r="P45" s="1947"/>
      <c r="Q45" s="158"/>
      <c r="R45" s="1946"/>
      <c r="S45" s="1947"/>
      <c r="T45" s="671" t="s">
        <v>201</v>
      </c>
      <c r="U45" s="1946"/>
      <c r="V45" s="1947"/>
      <c r="W45" s="158"/>
      <c r="X45" s="1946"/>
      <c r="Y45" s="1947"/>
      <c r="Z45" s="279"/>
      <c r="AA45" s="691">
        <v>3</v>
      </c>
      <c r="AB45" s="52"/>
      <c r="AC45" s="525">
        <f>G43+G44+G45+G50+G51+G52+G53+G54+G69</f>
        <v>32.5</v>
      </c>
      <c r="AD45" s="526" t="s">
        <v>23</v>
      </c>
      <c r="AE45" s="692">
        <f>SUMIF(AA$42:AA$73,3,G$42:G$73)</f>
        <v>39.5</v>
      </c>
    </row>
    <row r="46" spans="1:31" s="10" customFormat="1" ht="21" customHeight="1" thickBot="1">
      <c r="A46" s="155" t="s">
        <v>133</v>
      </c>
      <c r="B46" s="202" t="s">
        <v>61</v>
      </c>
      <c r="C46" s="218">
        <v>8</v>
      </c>
      <c r="D46" s="177"/>
      <c r="E46" s="178"/>
      <c r="F46" s="219"/>
      <c r="G46" s="696">
        <v>4</v>
      </c>
      <c r="H46" s="237">
        <f>G46*30</f>
        <v>120</v>
      </c>
      <c r="I46" s="179">
        <v>8</v>
      </c>
      <c r="J46" s="549">
        <v>6</v>
      </c>
      <c r="K46" s="179"/>
      <c r="L46" s="550">
        <v>2</v>
      </c>
      <c r="M46" s="244">
        <f>H46-I46</f>
        <v>112</v>
      </c>
      <c r="N46" s="181"/>
      <c r="O46" s="1942"/>
      <c r="P46" s="1943"/>
      <c r="Q46" s="181"/>
      <c r="R46" s="1942"/>
      <c r="S46" s="1943"/>
      <c r="T46" s="180"/>
      <c r="U46" s="1942"/>
      <c r="V46" s="1943"/>
      <c r="W46" s="181"/>
      <c r="X46" s="1944" t="s">
        <v>201</v>
      </c>
      <c r="Y46" s="1945"/>
      <c r="Z46" s="280"/>
      <c r="AA46" s="691">
        <v>4</v>
      </c>
      <c r="AB46" s="52"/>
      <c r="AC46" s="525">
        <f>G46+G55+G57+G60+G61+G63+G64+G66+G67+G71+G72</f>
        <v>51</v>
      </c>
      <c r="AD46" s="526" t="s">
        <v>24</v>
      </c>
      <c r="AE46" s="692">
        <f>SUMIF(AA$42:AA$73,4,G$42:G$73)</f>
        <v>44</v>
      </c>
    </row>
    <row r="47" spans="1:31" s="10" customFormat="1" ht="18.75">
      <c r="A47" s="125" t="s">
        <v>134</v>
      </c>
      <c r="B47" s="203" t="s">
        <v>28</v>
      </c>
      <c r="C47" s="220"/>
      <c r="D47" s="183"/>
      <c r="E47" s="184"/>
      <c r="F47" s="221"/>
      <c r="G47" s="673">
        <f>G48+G49+G50</f>
        <v>12</v>
      </c>
      <c r="H47" s="424">
        <f aca="true" t="shared" si="8" ref="H47:M47">H48+H49+H50</f>
        <v>360</v>
      </c>
      <c r="I47" s="425">
        <f t="shared" si="8"/>
        <v>28</v>
      </c>
      <c r="J47" s="425">
        <v>16</v>
      </c>
      <c r="K47" s="425"/>
      <c r="L47" s="425">
        <v>12</v>
      </c>
      <c r="M47" s="426">
        <f t="shared" si="8"/>
        <v>332</v>
      </c>
      <c r="N47" s="72"/>
      <c r="O47" s="1926"/>
      <c r="P47" s="1927"/>
      <c r="Q47" s="72"/>
      <c r="R47" s="1926"/>
      <c r="S47" s="1927"/>
      <c r="T47" s="152"/>
      <c r="U47" s="1926"/>
      <c r="V47" s="1927"/>
      <c r="W47" s="72"/>
      <c r="X47" s="1926"/>
      <c r="Y47" s="1927"/>
      <c r="Z47" s="281"/>
      <c r="AA47" s="97"/>
      <c r="AB47" s="52"/>
      <c r="AC47" s="525"/>
      <c r="AE47" s="692">
        <f>SUM(AE43:AE46)</f>
        <v>108.5</v>
      </c>
    </row>
    <row r="48" spans="1:29" s="10" customFormat="1" ht="18.75">
      <c r="A48" s="126" t="s">
        <v>174</v>
      </c>
      <c r="B48" s="199" t="s">
        <v>28</v>
      </c>
      <c r="C48" s="222"/>
      <c r="D48" s="172">
        <v>3</v>
      </c>
      <c r="E48" s="173"/>
      <c r="F48" s="223"/>
      <c r="G48" s="674">
        <v>5</v>
      </c>
      <c r="H48" s="234">
        <f aca="true" t="shared" si="9" ref="H48:H61">G48*30</f>
        <v>150</v>
      </c>
      <c r="I48" s="336">
        <v>12</v>
      </c>
      <c r="J48" s="710">
        <v>8</v>
      </c>
      <c r="K48" s="327"/>
      <c r="L48" s="710">
        <v>4</v>
      </c>
      <c r="M48" s="241">
        <f aca="true" t="shared" si="10" ref="M48:M61">H48-I48</f>
        <v>138</v>
      </c>
      <c r="N48" s="73"/>
      <c r="O48" s="1924"/>
      <c r="P48" s="1925"/>
      <c r="Q48" s="557" t="s">
        <v>244</v>
      </c>
      <c r="R48" s="1912"/>
      <c r="S48" s="1913"/>
      <c r="T48" s="153"/>
      <c r="U48" s="1924"/>
      <c r="V48" s="1925"/>
      <c r="W48" s="73"/>
      <c r="X48" s="1924"/>
      <c r="Y48" s="1925"/>
      <c r="Z48" s="282"/>
      <c r="AA48" s="531">
        <v>2</v>
      </c>
      <c r="AB48" s="52"/>
      <c r="AC48" s="525"/>
    </row>
    <row r="49" spans="1:32" s="10" customFormat="1" ht="18.75">
      <c r="A49" s="126" t="s">
        <v>175</v>
      </c>
      <c r="B49" s="199" t="s">
        <v>28</v>
      </c>
      <c r="C49" s="222">
        <v>4</v>
      </c>
      <c r="D49" s="173"/>
      <c r="E49" s="173"/>
      <c r="F49" s="223"/>
      <c r="G49" s="675">
        <v>5</v>
      </c>
      <c r="H49" s="234">
        <f t="shared" si="9"/>
        <v>150</v>
      </c>
      <c r="I49" s="336">
        <v>12</v>
      </c>
      <c r="J49" s="710">
        <v>8</v>
      </c>
      <c r="K49" s="327"/>
      <c r="L49" s="710">
        <v>4</v>
      </c>
      <c r="M49" s="241">
        <f t="shared" si="10"/>
        <v>138</v>
      </c>
      <c r="N49" s="73"/>
      <c r="O49" s="1924"/>
      <c r="P49" s="1925"/>
      <c r="Q49" s="557"/>
      <c r="R49" s="1912" t="s">
        <v>244</v>
      </c>
      <c r="S49" s="1913"/>
      <c r="T49" s="153"/>
      <c r="U49" s="1924"/>
      <c r="V49" s="1925"/>
      <c r="W49" s="73"/>
      <c r="X49" s="1924"/>
      <c r="Y49" s="1925"/>
      <c r="Z49" s="282"/>
      <c r="AA49" s="531">
        <v>2</v>
      </c>
      <c r="AB49" s="52"/>
      <c r="AC49" s="525">
        <f>SUMIF(C42:C73,7,$G42:$G73)</f>
        <v>29</v>
      </c>
      <c r="AD49" s="525">
        <f>SUMIF(D42:D73,7,$G42:$G73)</f>
        <v>0</v>
      </c>
      <c r="AE49" s="525">
        <f>SUMIF(E42:E73,7,$G42:$G73)</f>
        <v>0</v>
      </c>
      <c r="AF49" s="525">
        <f>SUMIF(F42:F73,7,$G42:$G73)</f>
        <v>0</v>
      </c>
    </row>
    <row r="50" spans="1:32" s="10" customFormat="1" ht="18" customHeight="1" thickBot="1">
      <c r="A50" s="127" t="s">
        <v>176</v>
      </c>
      <c r="B50" s="200" t="s">
        <v>46</v>
      </c>
      <c r="C50" s="214"/>
      <c r="D50" s="165"/>
      <c r="E50" s="166"/>
      <c r="F50" s="215">
        <v>5</v>
      </c>
      <c r="G50" s="676">
        <v>2</v>
      </c>
      <c r="H50" s="235">
        <f t="shared" si="9"/>
        <v>60</v>
      </c>
      <c r="I50" s="167">
        <v>4</v>
      </c>
      <c r="J50" s="168"/>
      <c r="K50" s="167"/>
      <c r="L50" s="159">
        <v>4</v>
      </c>
      <c r="M50" s="242">
        <f t="shared" si="10"/>
        <v>56</v>
      </c>
      <c r="N50" s="74"/>
      <c r="O50" s="1902"/>
      <c r="P50" s="1903"/>
      <c r="Q50" s="74"/>
      <c r="R50" s="1902"/>
      <c r="S50" s="1903"/>
      <c r="T50" s="154" t="s">
        <v>120</v>
      </c>
      <c r="U50" s="1902"/>
      <c r="V50" s="1903"/>
      <c r="W50" s="74"/>
      <c r="X50" s="1902"/>
      <c r="Y50" s="1903"/>
      <c r="Z50" s="283"/>
      <c r="AA50" s="531">
        <v>3</v>
      </c>
      <c r="AB50" s="52"/>
      <c r="AC50" s="525">
        <f>SUMIF(C42:C73,8,$G42:$G73)</f>
        <v>19</v>
      </c>
      <c r="AD50" s="525">
        <f>SUMIF(D42:D73,8,$G42:$G73)</f>
        <v>0</v>
      </c>
      <c r="AE50" s="525">
        <f>SUMIF(E42:E73,8,$G42:$G73)</f>
        <v>0</v>
      </c>
      <c r="AF50" s="525">
        <f>SUMIF(F42:F73,8,$G42:$G73)</f>
        <v>3</v>
      </c>
    </row>
    <row r="51" spans="1:29" s="10" customFormat="1" ht="19.5" customHeight="1">
      <c r="A51" s="128" t="s">
        <v>135</v>
      </c>
      <c r="B51" s="201" t="s">
        <v>69</v>
      </c>
      <c r="C51" s="216">
        <v>6</v>
      </c>
      <c r="D51" s="169"/>
      <c r="E51" s="170"/>
      <c r="F51" s="224"/>
      <c r="G51" s="672">
        <v>4.5</v>
      </c>
      <c r="H51" s="236">
        <f t="shared" si="9"/>
        <v>135</v>
      </c>
      <c r="I51" s="551">
        <v>8</v>
      </c>
      <c r="J51" s="711">
        <v>6</v>
      </c>
      <c r="K51" s="677"/>
      <c r="L51" s="711">
        <v>2</v>
      </c>
      <c r="M51" s="243">
        <f t="shared" si="10"/>
        <v>127</v>
      </c>
      <c r="N51" s="150"/>
      <c r="O51" s="1926"/>
      <c r="P51" s="1927"/>
      <c r="Q51" s="150"/>
      <c r="R51" s="1926"/>
      <c r="S51" s="1927"/>
      <c r="T51" s="182"/>
      <c r="U51" s="1940" t="s">
        <v>201</v>
      </c>
      <c r="V51" s="1941"/>
      <c r="W51" s="150"/>
      <c r="X51" s="1926"/>
      <c r="Y51" s="1927"/>
      <c r="Z51" s="284"/>
      <c r="AA51" s="531">
        <v>3</v>
      </c>
      <c r="AB51" s="52"/>
      <c r="AC51" s="525"/>
    </row>
    <row r="52" spans="1:29" s="10" customFormat="1" ht="18.75">
      <c r="A52" s="128" t="s">
        <v>136</v>
      </c>
      <c r="B52" s="199" t="s">
        <v>34</v>
      </c>
      <c r="C52" s="222"/>
      <c r="D52" s="520">
        <v>6</v>
      </c>
      <c r="E52" s="173"/>
      <c r="F52" s="223"/>
      <c r="G52" s="697">
        <v>4.5</v>
      </c>
      <c r="H52" s="234">
        <f t="shared" si="9"/>
        <v>135</v>
      </c>
      <c r="I52" s="333">
        <v>10</v>
      </c>
      <c r="J52" s="709">
        <v>8</v>
      </c>
      <c r="K52" s="334"/>
      <c r="L52" s="710">
        <v>2</v>
      </c>
      <c r="M52" s="241">
        <f t="shared" si="10"/>
        <v>125</v>
      </c>
      <c r="N52" s="73"/>
      <c r="O52" s="1924"/>
      <c r="P52" s="1925"/>
      <c r="Q52" s="73"/>
      <c r="R52" s="1924"/>
      <c r="S52" s="1925"/>
      <c r="T52" s="153"/>
      <c r="U52" s="1912" t="s">
        <v>202</v>
      </c>
      <c r="V52" s="1913"/>
      <c r="W52" s="73"/>
      <c r="X52" s="1924"/>
      <c r="Y52" s="1925"/>
      <c r="Z52" s="282"/>
      <c r="AA52" s="531">
        <v>3</v>
      </c>
      <c r="AB52" s="52"/>
      <c r="AC52" s="525"/>
    </row>
    <row r="53" spans="1:29" s="10" customFormat="1" ht="18.75">
      <c r="A53" s="128" t="s">
        <v>137</v>
      </c>
      <c r="B53" s="199" t="s">
        <v>29</v>
      </c>
      <c r="C53" s="222">
        <v>6</v>
      </c>
      <c r="D53" s="173"/>
      <c r="E53" s="173"/>
      <c r="F53" s="223"/>
      <c r="G53" s="697">
        <v>4.5</v>
      </c>
      <c r="H53" s="234">
        <f t="shared" si="9"/>
        <v>135</v>
      </c>
      <c r="I53" s="333">
        <v>10</v>
      </c>
      <c r="J53" s="709">
        <v>8</v>
      </c>
      <c r="K53" s="334"/>
      <c r="L53" s="710">
        <v>2</v>
      </c>
      <c r="M53" s="241">
        <f t="shared" si="10"/>
        <v>125</v>
      </c>
      <c r="N53" s="73"/>
      <c r="O53" s="1924"/>
      <c r="P53" s="1925"/>
      <c r="Q53" s="73"/>
      <c r="R53" s="1924"/>
      <c r="S53" s="1925"/>
      <c r="T53" s="153"/>
      <c r="U53" s="1912" t="s">
        <v>202</v>
      </c>
      <c r="V53" s="1913"/>
      <c r="W53" s="73"/>
      <c r="X53" s="1924"/>
      <c r="Y53" s="1925"/>
      <c r="Z53" s="282"/>
      <c r="AA53" s="531">
        <v>3</v>
      </c>
      <c r="AB53" s="52"/>
      <c r="AC53" s="525"/>
    </row>
    <row r="54" spans="1:29" s="10" customFormat="1" ht="18.75">
      <c r="A54" s="128" t="s">
        <v>138</v>
      </c>
      <c r="B54" s="199" t="s">
        <v>70</v>
      </c>
      <c r="C54" s="222">
        <v>5</v>
      </c>
      <c r="D54" s="173"/>
      <c r="E54" s="173"/>
      <c r="F54" s="223"/>
      <c r="G54" s="239">
        <v>3</v>
      </c>
      <c r="H54" s="234">
        <f t="shared" si="9"/>
        <v>90</v>
      </c>
      <c r="I54" s="163">
        <v>4</v>
      </c>
      <c r="J54" s="710">
        <v>4</v>
      </c>
      <c r="K54" s="163"/>
      <c r="L54" s="163"/>
      <c r="M54" s="241">
        <f t="shared" si="10"/>
        <v>86</v>
      </c>
      <c r="N54" s="73"/>
      <c r="O54" s="1924"/>
      <c r="P54" s="1925"/>
      <c r="Q54" s="73"/>
      <c r="R54" s="1924"/>
      <c r="S54" s="1925"/>
      <c r="T54" s="96" t="s">
        <v>120</v>
      </c>
      <c r="U54" s="1924"/>
      <c r="V54" s="1925"/>
      <c r="W54" s="73"/>
      <c r="X54" s="1924"/>
      <c r="Y54" s="1925"/>
      <c r="Z54" s="282"/>
      <c r="AA54" s="531">
        <v>3</v>
      </c>
      <c r="AB54" s="52"/>
      <c r="AC54" s="525"/>
    </row>
    <row r="55" spans="1:29" s="10" customFormat="1" ht="18.75">
      <c r="A55" s="155" t="s">
        <v>139</v>
      </c>
      <c r="B55" s="202" t="s">
        <v>52</v>
      </c>
      <c r="C55" s="218">
        <v>8</v>
      </c>
      <c r="D55" s="177"/>
      <c r="E55" s="186"/>
      <c r="F55" s="225"/>
      <c r="G55" s="496">
        <v>5</v>
      </c>
      <c r="H55" s="237">
        <f t="shared" si="9"/>
        <v>150</v>
      </c>
      <c r="I55" s="551">
        <v>12</v>
      </c>
      <c r="J55" s="709">
        <v>8</v>
      </c>
      <c r="K55" s="334"/>
      <c r="L55" s="710">
        <v>4</v>
      </c>
      <c r="M55" s="244">
        <f t="shared" si="10"/>
        <v>138</v>
      </c>
      <c r="N55" s="149"/>
      <c r="O55" s="1924"/>
      <c r="P55" s="1925"/>
      <c r="Q55" s="149"/>
      <c r="R55" s="1924"/>
      <c r="S55" s="1925"/>
      <c r="T55" s="187"/>
      <c r="U55" s="1939"/>
      <c r="V55" s="1939"/>
      <c r="W55" s="554"/>
      <c r="X55" s="1932" t="s">
        <v>244</v>
      </c>
      <c r="Y55" s="1932"/>
      <c r="Z55" s="554"/>
      <c r="AA55" s="531">
        <v>4</v>
      </c>
      <c r="AB55" s="52"/>
      <c r="AC55" s="525"/>
    </row>
    <row r="56" spans="1:29" s="10" customFormat="1" ht="18.75">
      <c r="A56" s="129" t="s">
        <v>140</v>
      </c>
      <c r="B56" s="204" t="s">
        <v>229</v>
      </c>
      <c r="C56" s="218">
        <v>6</v>
      </c>
      <c r="D56" s="177"/>
      <c r="E56" s="186"/>
      <c r="F56" s="225"/>
      <c r="G56" s="678">
        <v>7</v>
      </c>
      <c r="H56" s="237">
        <f t="shared" si="9"/>
        <v>210</v>
      </c>
      <c r="I56" s="551">
        <v>12</v>
      </c>
      <c r="J56" s="709">
        <v>8</v>
      </c>
      <c r="K56" s="334"/>
      <c r="L56" s="710">
        <v>4</v>
      </c>
      <c r="M56" s="244">
        <f t="shared" si="10"/>
        <v>198</v>
      </c>
      <c r="N56" s="149"/>
      <c r="O56" s="552"/>
      <c r="P56" s="553"/>
      <c r="Q56" s="149"/>
      <c r="R56" s="552"/>
      <c r="S56" s="553"/>
      <c r="T56" s="187"/>
      <c r="U56" s="1932" t="s">
        <v>244</v>
      </c>
      <c r="V56" s="1932"/>
      <c r="W56" s="554"/>
      <c r="X56" s="1924"/>
      <c r="Y56" s="1933"/>
      <c r="Z56" s="554"/>
      <c r="AA56" s="531">
        <v>3</v>
      </c>
      <c r="AB56" s="52"/>
      <c r="AC56" s="525"/>
    </row>
    <row r="57" spans="1:29" s="595" customFormat="1" ht="19.5" thickBot="1">
      <c r="A57" s="580" t="s">
        <v>140</v>
      </c>
      <c r="B57" s="581" t="s">
        <v>228</v>
      </c>
      <c r="C57" s="582">
        <v>7</v>
      </c>
      <c r="D57" s="583"/>
      <c r="E57" s="584"/>
      <c r="F57" s="585"/>
      <c r="G57" s="679">
        <v>7</v>
      </c>
      <c r="H57" s="586">
        <f>G57*30</f>
        <v>210</v>
      </c>
      <c r="I57" s="587">
        <v>12</v>
      </c>
      <c r="J57" s="709">
        <v>8</v>
      </c>
      <c r="K57" s="588"/>
      <c r="L57" s="159">
        <v>4</v>
      </c>
      <c r="M57" s="589">
        <f>H57-I57</f>
        <v>198</v>
      </c>
      <c r="N57" s="590"/>
      <c r="O57" s="1934"/>
      <c r="P57" s="1935"/>
      <c r="Q57" s="590"/>
      <c r="R57" s="1934"/>
      <c r="S57" s="1935"/>
      <c r="T57" s="591"/>
      <c r="U57" s="1936"/>
      <c r="V57" s="1937"/>
      <c r="W57" s="686" t="s">
        <v>244</v>
      </c>
      <c r="X57" s="1936"/>
      <c r="Y57" s="1938"/>
      <c r="Z57" s="592"/>
      <c r="AA57" s="593"/>
      <c r="AB57" s="594"/>
      <c r="AC57" s="594"/>
    </row>
    <row r="58" spans="1:29" s="10" customFormat="1" ht="17.25" customHeight="1">
      <c r="A58" s="125" t="s">
        <v>141</v>
      </c>
      <c r="B58" s="205" t="s">
        <v>171</v>
      </c>
      <c r="C58" s="60"/>
      <c r="D58" s="61"/>
      <c r="E58" s="188"/>
      <c r="F58" s="221"/>
      <c r="G58" s="698">
        <f>G59+G60</f>
        <v>4</v>
      </c>
      <c r="H58" s="427">
        <f aca="true" t="shared" si="11" ref="H58:M58">H59+H60</f>
        <v>120</v>
      </c>
      <c r="I58" s="428">
        <f t="shared" si="11"/>
        <v>8</v>
      </c>
      <c r="J58" s="428">
        <f t="shared" si="11"/>
        <v>8</v>
      </c>
      <c r="K58" s="428"/>
      <c r="L58" s="428"/>
      <c r="M58" s="429">
        <f t="shared" si="11"/>
        <v>112</v>
      </c>
      <c r="N58" s="72"/>
      <c r="O58" s="1926"/>
      <c r="P58" s="1927"/>
      <c r="Q58" s="72"/>
      <c r="R58" s="1926"/>
      <c r="S58" s="1927"/>
      <c r="T58" s="152"/>
      <c r="U58" s="1926"/>
      <c r="V58" s="1927"/>
      <c r="W58" s="72"/>
      <c r="X58" s="1926"/>
      <c r="Y58" s="1927"/>
      <c r="Z58" s="281"/>
      <c r="AA58" s="97"/>
      <c r="AB58" s="52"/>
      <c r="AC58" s="52"/>
    </row>
    <row r="59" spans="1:29" s="10" customFormat="1" ht="18.75">
      <c r="A59" s="126" t="s">
        <v>177</v>
      </c>
      <c r="B59" s="206" t="s">
        <v>74</v>
      </c>
      <c r="C59" s="62"/>
      <c r="D59" s="680">
        <v>4</v>
      </c>
      <c r="E59" s="162"/>
      <c r="F59" s="213"/>
      <c r="G59" s="674">
        <v>2</v>
      </c>
      <c r="H59" s="234">
        <f>G59*30</f>
        <v>60</v>
      </c>
      <c r="I59" s="458">
        <v>4</v>
      </c>
      <c r="J59" s="463">
        <v>4</v>
      </c>
      <c r="K59" s="163"/>
      <c r="L59" s="163"/>
      <c r="M59" s="241">
        <f>H59-I59</f>
        <v>56</v>
      </c>
      <c r="N59" s="77"/>
      <c r="O59" s="1930"/>
      <c r="P59" s="1931"/>
      <c r="R59" s="1912" t="s">
        <v>120</v>
      </c>
      <c r="S59" s="1913"/>
      <c r="T59" s="153"/>
      <c r="U59" s="1924"/>
      <c r="V59" s="1925"/>
      <c r="W59" s="73"/>
      <c r="X59" s="1924"/>
      <c r="Y59" s="1925"/>
      <c r="Z59" s="282"/>
      <c r="AA59" s="531">
        <v>2</v>
      </c>
      <c r="AB59" s="52"/>
      <c r="AC59" s="52"/>
    </row>
    <row r="60" spans="1:29" s="10" customFormat="1" ht="19.5" thickBot="1">
      <c r="A60" s="127" t="s">
        <v>178</v>
      </c>
      <c r="B60" s="207" t="s">
        <v>144</v>
      </c>
      <c r="C60" s="63">
        <v>8</v>
      </c>
      <c r="D60" s="64"/>
      <c r="E60" s="190"/>
      <c r="F60" s="226"/>
      <c r="G60" s="682">
        <v>2</v>
      </c>
      <c r="H60" s="235">
        <f t="shared" si="9"/>
        <v>60</v>
      </c>
      <c r="I60" s="476">
        <v>4</v>
      </c>
      <c r="J60" s="481">
        <v>4</v>
      </c>
      <c r="K60" s="167"/>
      <c r="L60" s="167"/>
      <c r="M60" s="242">
        <f t="shared" si="10"/>
        <v>56</v>
      </c>
      <c r="N60" s="74"/>
      <c r="O60" s="1902"/>
      <c r="P60" s="1903"/>
      <c r="Q60" s="74"/>
      <c r="R60" s="1902"/>
      <c r="S60" s="1903"/>
      <c r="T60" s="154"/>
      <c r="U60" s="1902"/>
      <c r="V60" s="1903"/>
      <c r="W60" s="74"/>
      <c r="X60" s="1902" t="s">
        <v>120</v>
      </c>
      <c r="Y60" s="1903"/>
      <c r="Z60" s="283"/>
      <c r="AA60" s="531">
        <v>4</v>
      </c>
      <c r="AB60" s="52"/>
      <c r="AC60" s="52"/>
    </row>
    <row r="61" spans="1:29" s="10" customFormat="1" ht="19.5" thickBot="1">
      <c r="A61" s="155" t="s">
        <v>142</v>
      </c>
      <c r="B61" s="208" t="s">
        <v>51</v>
      </c>
      <c r="C61" s="227">
        <v>8</v>
      </c>
      <c r="D61" s="191"/>
      <c r="E61" s="193"/>
      <c r="F61" s="228"/>
      <c r="G61" s="699">
        <v>8</v>
      </c>
      <c r="H61" s="238">
        <f t="shared" si="9"/>
        <v>240</v>
      </c>
      <c r="I61" s="551">
        <v>12</v>
      </c>
      <c r="J61" s="710">
        <v>8</v>
      </c>
      <c r="K61" s="334"/>
      <c r="L61" s="710">
        <v>4</v>
      </c>
      <c r="M61" s="245">
        <f t="shared" si="10"/>
        <v>228</v>
      </c>
      <c r="N61" s="194"/>
      <c r="O61" s="1928"/>
      <c r="P61" s="1899"/>
      <c r="Q61" s="194"/>
      <c r="R61" s="1928"/>
      <c r="S61" s="1899"/>
      <c r="T61" s="192"/>
      <c r="U61" s="1928"/>
      <c r="V61" s="1899"/>
      <c r="W61" s="194"/>
      <c r="X61" s="1929" t="s">
        <v>244</v>
      </c>
      <c r="Y61" s="1905"/>
      <c r="Z61" s="285"/>
      <c r="AA61" s="531">
        <v>4</v>
      </c>
      <c r="AB61" s="52"/>
      <c r="AC61" s="52"/>
    </row>
    <row r="62" spans="1:29" s="10" customFormat="1" ht="18.75">
      <c r="A62" s="125" t="s">
        <v>143</v>
      </c>
      <c r="B62" s="205" t="s">
        <v>53</v>
      </c>
      <c r="C62" s="229"/>
      <c r="D62" s="185"/>
      <c r="E62" s="185"/>
      <c r="F62" s="221"/>
      <c r="G62" s="673">
        <f>G63+G64</f>
        <v>8</v>
      </c>
      <c r="H62" s="422">
        <f aca="true" t="shared" si="12" ref="H62:M62">H63+H64</f>
        <v>240</v>
      </c>
      <c r="I62" s="372">
        <f t="shared" si="12"/>
        <v>16</v>
      </c>
      <c r="J62" s="372">
        <v>8</v>
      </c>
      <c r="K62" s="372"/>
      <c r="L62" s="372">
        <v>8</v>
      </c>
      <c r="M62" s="423">
        <f t="shared" si="12"/>
        <v>224</v>
      </c>
      <c r="N62" s="72"/>
      <c r="O62" s="1926"/>
      <c r="P62" s="1927"/>
      <c r="Q62" s="72"/>
      <c r="R62" s="1926"/>
      <c r="S62" s="1927"/>
      <c r="T62" s="152"/>
      <c r="U62" s="1926"/>
      <c r="V62" s="1927"/>
      <c r="W62" s="72"/>
      <c r="X62" s="1926"/>
      <c r="Y62" s="1927"/>
      <c r="Z62" s="281"/>
      <c r="AA62" s="97"/>
      <c r="AB62" s="52"/>
      <c r="AC62" s="52"/>
    </row>
    <row r="63" spans="1:29" s="10" customFormat="1" ht="18.75">
      <c r="A63" s="126" t="s">
        <v>179</v>
      </c>
      <c r="B63" s="209" t="s">
        <v>53</v>
      </c>
      <c r="C63" s="62">
        <v>7</v>
      </c>
      <c r="D63" s="51"/>
      <c r="E63" s="174"/>
      <c r="F63" s="223"/>
      <c r="G63" s="675">
        <v>6</v>
      </c>
      <c r="H63" s="234">
        <f>G63*30</f>
        <v>180</v>
      </c>
      <c r="I63" s="336">
        <v>12</v>
      </c>
      <c r="J63" s="710">
        <v>8</v>
      </c>
      <c r="K63" s="327"/>
      <c r="L63" s="710">
        <v>4</v>
      </c>
      <c r="M63" s="246">
        <f>H63-I63</f>
        <v>168</v>
      </c>
      <c r="N63" s="73"/>
      <c r="O63" s="1924"/>
      <c r="P63" s="1925"/>
      <c r="Q63" s="73"/>
      <c r="R63" s="1924"/>
      <c r="S63" s="1925"/>
      <c r="T63" s="153"/>
      <c r="U63" s="1924"/>
      <c r="V63" s="1925"/>
      <c r="W63" s="557" t="s">
        <v>244</v>
      </c>
      <c r="X63" s="1924"/>
      <c r="Y63" s="1925"/>
      <c r="Z63" s="282"/>
      <c r="AA63" s="531">
        <v>4</v>
      </c>
      <c r="AB63" s="52"/>
      <c r="AC63" s="52"/>
    </row>
    <row r="64" spans="1:29" s="10" customFormat="1" ht="20.25" customHeight="1" thickBot="1">
      <c r="A64" s="127" t="s">
        <v>180</v>
      </c>
      <c r="B64" s="207" t="s">
        <v>55</v>
      </c>
      <c r="C64" s="63"/>
      <c r="D64" s="64"/>
      <c r="E64" s="195"/>
      <c r="F64" s="230">
        <v>8</v>
      </c>
      <c r="G64" s="681">
        <v>2</v>
      </c>
      <c r="H64" s="235">
        <f>G64*30</f>
        <v>60</v>
      </c>
      <c r="I64" s="65">
        <v>4</v>
      </c>
      <c r="J64" s="196"/>
      <c r="K64" s="65"/>
      <c r="L64" s="712">
        <v>4</v>
      </c>
      <c r="M64" s="247">
        <f>H64-I64</f>
        <v>56</v>
      </c>
      <c r="N64" s="74"/>
      <c r="O64" s="1902"/>
      <c r="P64" s="1903"/>
      <c r="Q64" s="74"/>
      <c r="R64" s="1902"/>
      <c r="S64" s="1903"/>
      <c r="T64" s="154"/>
      <c r="U64" s="1902"/>
      <c r="V64" s="1903"/>
      <c r="W64" s="74"/>
      <c r="X64" s="1902" t="s">
        <v>120</v>
      </c>
      <c r="Y64" s="1903"/>
      <c r="Z64" s="283"/>
      <c r="AA64" s="531">
        <v>4</v>
      </c>
      <c r="AB64" s="52"/>
      <c r="AC64" s="52"/>
    </row>
    <row r="65" spans="1:29" s="10" customFormat="1" ht="18.75">
      <c r="A65" s="125" t="s">
        <v>145</v>
      </c>
      <c r="B65" s="205" t="s">
        <v>36</v>
      </c>
      <c r="C65" s="229"/>
      <c r="D65" s="185"/>
      <c r="E65" s="185"/>
      <c r="F65" s="221"/>
      <c r="G65" s="673">
        <f>G66+G67</f>
        <v>7.5</v>
      </c>
      <c r="H65" s="422">
        <f aca="true" t="shared" si="13" ref="H65:M65">H66+H67</f>
        <v>225</v>
      </c>
      <c r="I65" s="372">
        <f t="shared" si="13"/>
        <v>16</v>
      </c>
      <c r="J65" s="372">
        <v>8</v>
      </c>
      <c r="K65" s="372"/>
      <c r="L65" s="372">
        <v>8</v>
      </c>
      <c r="M65" s="423">
        <f t="shared" si="13"/>
        <v>209</v>
      </c>
      <c r="N65" s="72"/>
      <c r="O65" s="1926"/>
      <c r="P65" s="1927"/>
      <c r="Q65" s="72"/>
      <c r="R65" s="1926"/>
      <c r="S65" s="1927"/>
      <c r="T65" s="152"/>
      <c r="U65" s="1926"/>
      <c r="V65" s="1927"/>
      <c r="W65" s="72"/>
      <c r="X65" s="1926"/>
      <c r="Y65" s="1927"/>
      <c r="Z65" s="281"/>
      <c r="AA65" s="97"/>
      <c r="AB65" s="52"/>
      <c r="AC65" s="52"/>
    </row>
    <row r="66" spans="1:29" s="10" customFormat="1" ht="18.75">
      <c r="A66" s="126" t="s">
        <v>148</v>
      </c>
      <c r="B66" s="209" t="s">
        <v>36</v>
      </c>
      <c r="C66" s="62">
        <v>7</v>
      </c>
      <c r="D66" s="51"/>
      <c r="E66" s="174"/>
      <c r="F66" s="231"/>
      <c r="G66" s="675">
        <v>6.5</v>
      </c>
      <c r="H66" s="234">
        <f aca="true" t="shared" si="14" ref="H66:H73">G66*30</f>
        <v>195</v>
      </c>
      <c r="I66" s="336">
        <v>12</v>
      </c>
      <c r="J66" s="710">
        <v>8</v>
      </c>
      <c r="K66" s="327"/>
      <c r="L66" s="710">
        <v>4</v>
      </c>
      <c r="M66" s="246">
        <f aca="true" t="shared" si="15" ref="M66:M73">H66-I66</f>
        <v>183</v>
      </c>
      <c r="N66" s="73"/>
      <c r="O66" s="1924"/>
      <c r="P66" s="1925"/>
      <c r="Q66" s="73"/>
      <c r="R66" s="1924"/>
      <c r="S66" s="1925"/>
      <c r="T66" s="153"/>
      <c r="U66" s="1924"/>
      <c r="V66" s="1925"/>
      <c r="W66" s="557" t="s">
        <v>244</v>
      </c>
      <c r="X66" s="1924"/>
      <c r="Y66" s="1925"/>
      <c r="Z66" s="282"/>
      <c r="AA66" s="531">
        <v>4</v>
      </c>
      <c r="AB66" s="52"/>
      <c r="AC66" s="52"/>
    </row>
    <row r="67" spans="1:29" s="10" customFormat="1" ht="19.5" thickBot="1">
      <c r="A67" s="127" t="s">
        <v>149</v>
      </c>
      <c r="B67" s="207" t="s">
        <v>62</v>
      </c>
      <c r="C67" s="63"/>
      <c r="D67" s="64"/>
      <c r="E67" s="195"/>
      <c r="F67" s="230">
        <v>8</v>
      </c>
      <c r="G67" s="682">
        <v>1</v>
      </c>
      <c r="H67" s="235">
        <f t="shared" si="14"/>
        <v>30</v>
      </c>
      <c r="I67" s="64">
        <v>4</v>
      </c>
      <c r="J67" s="168"/>
      <c r="K67" s="64"/>
      <c r="L67" s="713">
        <v>4</v>
      </c>
      <c r="M67" s="242">
        <f t="shared" si="15"/>
        <v>26</v>
      </c>
      <c r="N67" s="74"/>
      <c r="O67" s="1902"/>
      <c r="P67" s="1903"/>
      <c r="Q67" s="74"/>
      <c r="R67" s="1902"/>
      <c r="S67" s="1903"/>
      <c r="T67" s="154"/>
      <c r="U67" s="1902"/>
      <c r="V67" s="1903"/>
      <c r="W67" s="74"/>
      <c r="X67" s="1902" t="s">
        <v>120</v>
      </c>
      <c r="Y67" s="1903"/>
      <c r="Z67" s="283"/>
      <c r="AA67" s="531">
        <v>4</v>
      </c>
      <c r="AB67" s="52"/>
      <c r="AC67" s="52"/>
    </row>
    <row r="68" spans="1:29" s="10" customFormat="1" ht="18.75">
      <c r="A68" s="125" t="s">
        <v>146</v>
      </c>
      <c r="B68" s="203" t="s">
        <v>50</v>
      </c>
      <c r="C68" s="248"/>
      <c r="D68" s="521">
        <v>3</v>
      </c>
      <c r="E68" s="249"/>
      <c r="F68" s="221"/>
      <c r="G68" s="497">
        <v>3</v>
      </c>
      <c r="H68" s="250">
        <f t="shared" si="14"/>
        <v>90</v>
      </c>
      <c r="I68" s="61">
        <v>4</v>
      </c>
      <c r="J68" s="189">
        <v>4</v>
      </c>
      <c r="K68" s="61"/>
      <c r="L68" s="61"/>
      <c r="M68" s="251">
        <f t="shared" si="15"/>
        <v>86</v>
      </c>
      <c r="N68" s="72"/>
      <c r="O68" s="1926"/>
      <c r="P68" s="1927"/>
      <c r="Q68" s="72" t="s">
        <v>120</v>
      </c>
      <c r="R68" s="1926"/>
      <c r="S68" s="1927"/>
      <c r="T68" s="152"/>
      <c r="U68" s="1926"/>
      <c r="V68" s="1927"/>
      <c r="W68" s="72"/>
      <c r="X68" s="1926"/>
      <c r="Y68" s="1927"/>
      <c r="Z68" s="281"/>
      <c r="AA68" s="531">
        <v>2</v>
      </c>
      <c r="AB68" s="52"/>
      <c r="AC68" s="52"/>
    </row>
    <row r="69" spans="1:29" s="10" customFormat="1" ht="18.75">
      <c r="A69" s="128" t="s">
        <v>147</v>
      </c>
      <c r="B69" s="199" t="s">
        <v>63</v>
      </c>
      <c r="C69" s="222"/>
      <c r="D69" s="172">
        <v>6</v>
      </c>
      <c r="E69" s="173"/>
      <c r="F69" s="223"/>
      <c r="G69" s="683">
        <v>3</v>
      </c>
      <c r="H69" s="234">
        <f t="shared" si="14"/>
        <v>90</v>
      </c>
      <c r="I69" s="51">
        <v>4</v>
      </c>
      <c r="J69" s="164">
        <v>4</v>
      </c>
      <c r="K69" s="51"/>
      <c r="L69" s="51"/>
      <c r="M69" s="241">
        <f t="shared" si="15"/>
        <v>86</v>
      </c>
      <c r="N69" s="73"/>
      <c r="O69" s="1924"/>
      <c r="P69" s="1925"/>
      <c r="Q69" s="73"/>
      <c r="R69" s="1924"/>
      <c r="S69" s="1925"/>
      <c r="T69" s="153"/>
      <c r="U69" s="1924" t="s">
        <v>120</v>
      </c>
      <c r="V69" s="1925"/>
      <c r="W69" s="73"/>
      <c r="X69" s="1924"/>
      <c r="Y69" s="1925"/>
      <c r="Z69" s="282"/>
      <c r="AA69" s="531">
        <v>3</v>
      </c>
      <c r="AB69" s="52"/>
      <c r="AC69" s="52"/>
    </row>
    <row r="70" spans="1:29" s="10" customFormat="1" ht="18.75">
      <c r="A70" s="128" t="s">
        <v>150</v>
      </c>
      <c r="B70" s="199" t="s">
        <v>33</v>
      </c>
      <c r="C70" s="222">
        <v>4</v>
      </c>
      <c r="D70" s="173"/>
      <c r="E70" s="173"/>
      <c r="F70" s="223"/>
      <c r="G70" s="683">
        <v>5</v>
      </c>
      <c r="H70" s="234">
        <f t="shared" si="14"/>
        <v>150</v>
      </c>
      <c r="I70" s="333">
        <v>12</v>
      </c>
      <c r="J70" s="714">
        <v>8</v>
      </c>
      <c r="K70" s="334"/>
      <c r="L70" s="709">
        <v>4</v>
      </c>
      <c r="M70" s="241">
        <f t="shared" si="15"/>
        <v>138</v>
      </c>
      <c r="N70" s="73"/>
      <c r="O70" s="1924"/>
      <c r="P70" s="1925"/>
      <c r="Q70" s="73"/>
      <c r="R70" s="1912" t="s">
        <v>244</v>
      </c>
      <c r="S70" s="1913"/>
      <c r="T70" s="153"/>
      <c r="U70" s="1924"/>
      <c r="V70" s="1925"/>
      <c r="W70" s="73"/>
      <c r="X70" s="1924"/>
      <c r="Y70" s="1925"/>
      <c r="Z70" s="282"/>
      <c r="AA70" s="531">
        <v>2</v>
      </c>
      <c r="AB70" s="52"/>
      <c r="AC70" s="52"/>
    </row>
    <row r="71" spans="1:29" s="10" customFormat="1" ht="18.75">
      <c r="A71" s="128" t="s">
        <v>151</v>
      </c>
      <c r="B71" s="206" t="s">
        <v>35</v>
      </c>
      <c r="C71" s="232">
        <v>7</v>
      </c>
      <c r="D71" s="175"/>
      <c r="E71" s="171"/>
      <c r="F71" s="223"/>
      <c r="G71" s="700">
        <v>4.5</v>
      </c>
      <c r="H71" s="234">
        <f t="shared" si="14"/>
        <v>135</v>
      </c>
      <c r="I71" s="333">
        <v>12</v>
      </c>
      <c r="J71" s="714">
        <v>8</v>
      </c>
      <c r="K71" s="334"/>
      <c r="L71" s="710">
        <v>4</v>
      </c>
      <c r="M71" s="241">
        <f t="shared" si="15"/>
        <v>123</v>
      </c>
      <c r="N71" s="73"/>
      <c r="O71" s="1924"/>
      <c r="P71" s="1925"/>
      <c r="Q71" s="73"/>
      <c r="R71" s="1924"/>
      <c r="S71" s="1925"/>
      <c r="U71" s="1924"/>
      <c r="V71" s="1925"/>
      <c r="W71" s="153" t="s">
        <v>244</v>
      </c>
      <c r="X71" s="1924"/>
      <c r="Y71" s="1925"/>
      <c r="Z71" s="282"/>
      <c r="AA71" s="531">
        <v>4</v>
      </c>
      <c r="AB71" s="52"/>
      <c r="AC71" s="52"/>
    </row>
    <row r="72" spans="1:29" s="10" customFormat="1" ht="18.75">
      <c r="A72" s="128" t="s">
        <v>152</v>
      </c>
      <c r="B72" s="206" t="s">
        <v>65</v>
      </c>
      <c r="C72" s="556">
        <v>7</v>
      </c>
      <c r="D72" s="175"/>
      <c r="E72" s="171"/>
      <c r="F72" s="223"/>
      <c r="G72" s="240">
        <v>5</v>
      </c>
      <c r="H72" s="234">
        <f t="shared" si="14"/>
        <v>150</v>
      </c>
      <c r="I72" s="333">
        <v>8</v>
      </c>
      <c r="J72" s="710">
        <v>8</v>
      </c>
      <c r="K72" s="334"/>
      <c r="L72" s="338"/>
      <c r="M72" s="241">
        <f t="shared" si="15"/>
        <v>142</v>
      </c>
      <c r="N72" s="73"/>
      <c r="O72" s="1924"/>
      <c r="P72" s="1925"/>
      <c r="Q72" s="73"/>
      <c r="R72" s="1924"/>
      <c r="S72" s="1925"/>
      <c r="T72" s="153"/>
      <c r="U72" s="1924"/>
      <c r="V72" s="1925"/>
      <c r="W72" s="557" t="s">
        <v>201</v>
      </c>
      <c r="X72" s="1924"/>
      <c r="Y72" s="1925"/>
      <c r="Z72" s="282"/>
      <c r="AA72" s="531">
        <v>4</v>
      </c>
      <c r="AB72" s="52"/>
      <c r="AC72" s="52"/>
    </row>
    <row r="73" spans="1:29" s="10" customFormat="1" ht="19.5" thickBot="1">
      <c r="A73" s="197" t="s">
        <v>153</v>
      </c>
      <c r="B73" s="200" t="s">
        <v>71</v>
      </c>
      <c r="C73" s="555">
        <v>4</v>
      </c>
      <c r="D73" s="522"/>
      <c r="E73" s="233"/>
      <c r="F73" s="226"/>
      <c r="G73" s="684">
        <v>5</v>
      </c>
      <c r="H73" s="237">
        <f t="shared" si="14"/>
        <v>150</v>
      </c>
      <c r="I73" s="430">
        <v>8</v>
      </c>
      <c r="J73" s="715">
        <v>8</v>
      </c>
      <c r="K73" s="432"/>
      <c r="L73" s="431"/>
      <c r="M73" s="244">
        <f t="shared" si="15"/>
        <v>142</v>
      </c>
      <c r="N73" s="74"/>
      <c r="O73" s="1902"/>
      <c r="P73" s="1903"/>
      <c r="Q73" s="74"/>
      <c r="R73" s="1902" t="s">
        <v>201</v>
      </c>
      <c r="S73" s="1903"/>
      <c r="T73" s="154"/>
      <c r="U73" s="1902"/>
      <c r="V73" s="1903"/>
      <c r="W73" s="74"/>
      <c r="X73" s="1902"/>
      <c r="Y73" s="1903"/>
      <c r="Z73" s="283"/>
      <c r="AA73" s="531">
        <v>2</v>
      </c>
      <c r="AB73" s="52"/>
      <c r="AC73" s="52"/>
    </row>
    <row r="74" spans="1:29" s="10" customFormat="1" ht="19.5" thickBot="1">
      <c r="A74" s="1914" t="s">
        <v>154</v>
      </c>
      <c r="B74" s="1915"/>
      <c r="C74" s="1915"/>
      <c r="D74" s="1915"/>
      <c r="E74" s="1915"/>
      <c r="F74" s="1916"/>
      <c r="G74" s="433">
        <f aca="true" t="shared" si="16" ref="G74:M74">G59+G42+G45+G46+G47+G51+G52+G53+G54+G55+G60+G57+G61+G62+G65+G68+G69+G70+G71+G72+G73</f>
        <v>108.5</v>
      </c>
      <c r="H74" s="292">
        <f t="shared" si="16"/>
        <v>3255</v>
      </c>
      <c r="I74" s="121">
        <f t="shared" si="16"/>
        <v>216</v>
      </c>
      <c r="J74" s="121">
        <f t="shared" si="16"/>
        <v>152</v>
      </c>
      <c r="K74" s="121">
        <f t="shared" si="16"/>
        <v>0</v>
      </c>
      <c r="L74" s="121">
        <f t="shared" si="16"/>
        <v>64</v>
      </c>
      <c r="M74" s="293">
        <f t="shared" si="16"/>
        <v>3039</v>
      </c>
      <c r="N74" s="437">
        <f>SUM(N53:N73)</f>
        <v>0</v>
      </c>
      <c r="O74" s="1917">
        <v>0</v>
      </c>
      <c r="P74" s="1918"/>
      <c r="Q74" s="558" t="s">
        <v>248</v>
      </c>
      <c r="R74" s="1919" t="s">
        <v>249</v>
      </c>
      <c r="S74" s="1920"/>
      <c r="T74" s="558" t="s">
        <v>246</v>
      </c>
      <c r="U74" s="1919" t="s">
        <v>235</v>
      </c>
      <c r="V74" s="1921"/>
      <c r="W74" s="558" t="s">
        <v>250</v>
      </c>
      <c r="X74" s="1919" t="s">
        <v>250</v>
      </c>
      <c r="Y74" s="1920"/>
      <c r="Z74" s="438" t="s">
        <v>189</v>
      </c>
      <c r="AA74" s="538"/>
      <c r="AB74" s="52"/>
      <c r="AC74" s="52"/>
    </row>
    <row r="75" spans="1:29" s="10" customFormat="1" ht="19.5" thickBot="1">
      <c r="A75" s="135"/>
      <c r="B75" s="78"/>
      <c r="C75" s="78"/>
      <c r="D75" s="78"/>
      <c r="E75" s="78"/>
      <c r="F75" s="78"/>
      <c r="G75" s="79"/>
      <c r="H75" s="80"/>
      <c r="I75" s="81"/>
      <c r="J75" s="80"/>
      <c r="K75" s="80"/>
      <c r="L75" s="80"/>
      <c r="M75" s="80"/>
      <c r="N75" s="82"/>
      <c r="O75" s="1922"/>
      <c r="P75" s="1923"/>
      <c r="Q75" s="82"/>
      <c r="R75" s="82"/>
      <c r="S75" s="82"/>
      <c r="T75" s="82"/>
      <c r="U75" s="82"/>
      <c r="V75" s="82"/>
      <c r="W75" s="82"/>
      <c r="X75" s="82"/>
      <c r="Y75" s="82"/>
      <c r="Z75" s="136"/>
      <c r="AA75" s="100"/>
      <c r="AB75" s="52"/>
      <c r="AC75" s="52"/>
    </row>
    <row r="76" spans="1:29" s="10" customFormat="1" ht="19.5" thickBot="1">
      <c r="A76" s="1484" t="s">
        <v>155</v>
      </c>
      <c r="B76" s="1562"/>
      <c r="C76" s="1562"/>
      <c r="D76" s="1562"/>
      <c r="E76" s="1562"/>
      <c r="F76" s="1562"/>
      <c r="G76" s="1562"/>
      <c r="H76" s="1562"/>
      <c r="I76" s="1562"/>
      <c r="J76" s="1562"/>
      <c r="K76" s="1562"/>
      <c r="L76" s="1562"/>
      <c r="M76" s="1562"/>
      <c r="N76" s="1562"/>
      <c r="O76" s="1562"/>
      <c r="P76" s="1562"/>
      <c r="Q76" s="1562"/>
      <c r="R76" s="1562"/>
      <c r="S76" s="1562"/>
      <c r="T76" s="1562"/>
      <c r="U76" s="1562"/>
      <c r="V76" s="1562"/>
      <c r="W76" s="1562"/>
      <c r="X76" s="1562"/>
      <c r="Y76" s="1562"/>
      <c r="Z76" s="1485"/>
      <c r="AA76" s="538"/>
      <c r="AB76" s="52"/>
      <c r="AC76" s="52"/>
    </row>
    <row r="77" spans="1:29" s="10" customFormat="1" ht="19.5" thickBot="1">
      <c r="A77" s="1583" t="s">
        <v>251</v>
      </c>
      <c r="B77" s="1584"/>
      <c r="C77" s="1584"/>
      <c r="D77" s="1584"/>
      <c r="E77" s="1584"/>
      <c r="F77" s="1584"/>
      <c r="G77" s="1584"/>
      <c r="H77" s="1584"/>
      <c r="I77" s="1584"/>
      <c r="J77" s="1584"/>
      <c r="K77" s="1584"/>
      <c r="L77" s="1584"/>
      <c r="M77" s="1584"/>
      <c r="N77" s="1584"/>
      <c r="O77" s="1584"/>
      <c r="P77" s="1584"/>
      <c r="Q77" s="1584"/>
      <c r="R77" s="1584"/>
      <c r="S77" s="1584"/>
      <c r="T77" s="1584"/>
      <c r="U77" s="1584"/>
      <c r="V77" s="1584"/>
      <c r="W77" s="1584"/>
      <c r="X77" s="1584"/>
      <c r="Y77" s="1584"/>
      <c r="Z77" s="1585"/>
      <c r="AA77" s="541"/>
      <c r="AB77" s="52"/>
      <c r="AC77" s="52"/>
    </row>
    <row r="78" spans="1:30" s="10" customFormat="1" ht="18.75">
      <c r="A78" s="130" t="s">
        <v>182</v>
      </c>
      <c r="B78" s="252" t="s">
        <v>40</v>
      </c>
      <c r="C78" s="76"/>
      <c r="D78" s="46">
        <v>5</v>
      </c>
      <c r="E78" s="83"/>
      <c r="F78" s="86"/>
      <c r="G78" s="685">
        <v>5</v>
      </c>
      <c r="H78" s="48">
        <f>G78*30</f>
        <v>150</v>
      </c>
      <c r="I78" s="333">
        <v>8</v>
      </c>
      <c r="J78" s="338" t="s">
        <v>119</v>
      </c>
      <c r="K78" s="334"/>
      <c r="L78" s="338" t="s">
        <v>204</v>
      </c>
      <c r="M78" s="93">
        <f>H78-I78</f>
        <v>142</v>
      </c>
      <c r="N78" s="94"/>
      <c r="O78" s="1640"/>
      <c r="P78" s="1641"/>
      <c r="Q78" s="94"/>
      <c r="R78" s="1640"/>
      <c r="S78" s="1641"/>
      <c r="T78" s="557" t="s">
        <v>201</v>
      </c>
      <c r="U78" s="1640"/>
      <c r="V78" s="1641"/>
      <c r="W78" s="94"/>
      <c r="X78" s="1640"/>
      <c r="Y78" s="1641"/>
      <c r="Z78" s="707"/>
      <c r="AA78" s="541"/>
      <c r="AB78" s="52"/>
      <c r="AC78" s="525">
        <v>0</v>
      </c>
      <c r="AD78" s="10" t="s">
        <v>222</v>
      </c>
    </row>
    <row r="79" spans="1:30" s="10" customFormat="1" ht="18.75">
      <c r="A79" s="130" t="s">
        <v>183</v>
      </c>
      <c r="B79" s="253" t="s">
        <v>66</v>
      </c>
      <c r="C79" s="48"/>
      <c r="D79" s="47">
        <v>6</v>
      </c>
      <c r="E79" s="83"/>
      <c r="F79" s="86"/>
      <c r="G79" s="90">
        <v>5</v>
      </c>
      <c r="H79" s="48">
        <f>G79*30</f>
        <v>150</v>
      </c>
      <c r="I79" s="44">
        <v>8</v>
      </c>
      <c r="J79" s="687" t="s">
        <v>119</v>
      </c>
      <c r="K79" s="44"/>
      <c r="L79" s="51" t="s">
        <v>204</v>
      </c>
      <c r="M79" s="93">
        <f>H79-I79</f>
        <v>142</v>
      </c>
      <c r="N79" s="94"/>
      <c r="O79" s="1480"/>
      <c r="P79" s="1481"/>
      <c r="Q79" s="94"/>
      <c r="R79" s="1480"/>
      <c r="S79" s="1481"/>
      <c r="T79" s="94"/>
      <c r="U79" s="1912" t="s">
        <v>201</v>
      </c>
      <c r="V79" s="1913"/>
      <c r="W79" s="94"/>
      <c r="X79" s="1480"/>
      <c r="Y79" s="1481"/>
      <c r="Z79" s="707"/>
      <c r="AA79" s="541"/>
      <c r="AB79" s="52"/>
      <c r="AC79" s="525">
        <v>0</v>
      </c>
      <c r="AD79" s="10" t="s">
        <v>223</v>
      </c>
    </row>
    <row r="80" spans="1:30" s="10" customFormat="1" ht="19.5" thickBot="1">
      <c r="A80" s="254" t="s">
        <v>184</v>
      </c>
      <c r="B80" s="255" t="s">
        <v>42</v>
      </c>
      <c r="C80" s="256"/>
      <c r="D80" s="257">
        <v>8</v>
      </c>
      <c r="E80" s="258"/>
      <c r="F80" s="259"/>
      <c r="G80" s="260">
        <v>3.5</v>
      </c>
      <c r="H80" s="261">
        <f>G80*30</f>
        <v>105</v>
      </c>
      <c r="I80" s="148">
        <v>4</v>
      </c>
      <c r="J80" s="262">
        <v>4</v>
      </c>
      <c r="K80" s="148"/>
      <c r="L80" s="148"/>
      <c r="M80" s="263">
        <f>H80-I80</f>
        <v>101</v>
      </c>
      <c r="N80" s="264"/>
      <c r="O80" s="1645"/>
      <c r="P80" s="1646"/>
      <c r="Q80" s="264"/>
      <c r="R80" s="1645"/>
      <c r="S80" s="1646"/>
      <c r="T80" s="264"/>
      <c r="U80" s="1645"/>
      <c r="V80" s="1646"/>
      <c r="W80" s="264"/>
      <c r="X80" s="1902" t="s">
        <v>120</v>
      </c>
      <c r="Y80" s="1903"/>
      <c r="Z80" s="286"/>
      <c r="AA80" s="541"/>
      <c r="AB80" s="52"/>
      <c r="AC80" s="525">
        <f>G78+G79</f>
        <v>10</v>
      </c>
      <c r="AD80" s="10" t="s">
        <v>224</v>
      </c>
    </row>
    <row r="81" spans="1:30" s="10" customFormat="1" ht="19.5" thickBot="1">
      <c r="A81" s="1896" t="s">
        <v>185</v>
      </c>
      <c r="B81" s="1897"/>
      <c r="C81" s="1897"/>
      <c r="D81" s="1897"/>
      <c r="E81" s="1897"/>
      <c r="F81" s="1897"/>
      <c r="G81" s="265">
        <f>SUM(G78:G80)</f>
        <v>13.5</v>
      </c>
      <c r="H81" s="124">
        <f>SUM(H78:H80)</f>
        <v>405</v>
      </c>
      <c r="I81" s="124">
        <f>SUM(I78:I80)</f>
        <v>20</v>
      </c>
      <c r="J81" s="124">
        <v>12</v>
      </c>
      <c r="K81" s="124">
        <f>SUM(K78:K80)</f>
        <v>0</v>
      </c>
      <c r="L81" s="124">
        <v>2</v>
      </c>
      <c r="M81" s="145">
        <f>SUM(M78:M80)</f>
        <v>385</v>
      </c>
      <c r="N81" s="292">
        <f>SUM(N79:N87)</f>
        <v>0</v>
      </c>
      <c r="O81" s="1883">
        <f>SUM(P79:P87)</f>
        <v>0</v>
      </c>
      <c r="P81" s="1884"/>
      <c r="Q81" s="121">
        <f>SUM(Q79:Q87)</f>
        <v>0</v>
      </c>
      <c r="R81" s="1883">
        <f>SUM(R79:R87)</f>
        <v>0</v>
      </c>
      <c r="S81" s="1885"/>
      <c r="T81" s="688" t="s">
        <v>201</v>
      </c>
      <c r="U81" s="1910" t="s">
        <v>201</v>
      </c>
      <c r="V81" s="1911"/>
      <c r="W81" s="121">
        <v>0</v>
      </c>
      <c r="X81" s="1883" t="s">
        <v>120</v>
      </c>
      <c r="Y81" s="1884"/>
      <c r="Z81" s="293">
        <f>SUM(Z79:Z87)</f>
        <v>0</v>
      </c>
      <c r="AA81" s="98"/>
      <c r="AB81" s="52"/>
      <c r="AC81" s="525">
        <f>G80</f>
        <v>3.5</v>
      </c>
      <c r="AD81" s="10" t="s">
        <v>225</v>
      </c>
    </row>
    <row r="82" spans="1:29" s="10" customFormat="1" ht="19.5" thickBot="1">
      <c r="A82" s="1583" t="s">
        <v>181</v>
      </c>
      <c r="B82" s="1584"/>
      <c r="C82" s="1584"/>
      <c r="D82" s="1584"/>
      <c r="E82" s="1584"/>
      <c r="F82" s="1584"/>
      <c r="G82" s="1584"/>
      <c r="H82" s="1584"/>
      <c r="I82" s="1584"/>
      <c r="J82" s="1584"/>
      <c r="K82" s="1584"/>
      <c r="L82" s="1584"/>
      <c r="M82" s="1584"/>
      <c r="N82" s="1584"/>
      <c r="O82" s="1584"/>
      <c r="P82" s="1584"/>
      <c r="Q82" s="1584"/>
      <c r="R82" s="1584"/>
      <c r="S82" s="1584"/>
      <c r="T82" s="1584"/>
      <c r="U82" s="1584"/>
      <c r="V82" s="1584"/>
      <c r="W82" s="1584"/>
      <c r="X82" s="1584"/>
      <c r="Y82" s="1584"/>
      <c r="Z82" s="1585"/>
      <c r="AA82" s="541"/>
      <c r="AB82" s="52"/>
      <c r="AC82" s="525"/>
    </row>
    <row r="83" spans="1:29" s="573" customFormat="1" ht="19.5" thickBot="1">
      <c r="A83" s="559" t="s">
        <v>186</v>
      </c>
      <c r="B83" s="560" t="s">
        <v>231</v>
      </c>
      <c r="C83" s="561"/>
      <c r="D83" s="562">
        <v>6</v>
      </c>
      <c r="E83" s="563"/>
      <c r="F83" s="564"/>
      <c r="G83" s="565">
        <v>3</v>
      </c>
      <c r="H83" s="566">
        <f>G83*30</f>
        <v>90</v>
      </c>
      <c r="I83" s="567">
        <v>4</v>
      </c>
      <c r="J83" s="568">
        <v>4</v>
      </c>
      <c r="K83" s="567"/>
      <c r="L83" s="567"/>
      <c r="M83" s="569">
        <f>H83-I83</f>
        <v>86</v>
      </c>
      <c r="N83" s="574"/>
      <c r="O83" s="1906"/>
      <c r="P83" s="1907"/>
      <c r="Q83" s="574"/>
      <c r="R83" s="1906"/>
      <c r="S83" s="1907"/>
      <c r="T83" s="574"/>
      <c r="U83" s="1906" t="s">
        <v>120</v>
      </c>
      <c r="V83" s="1907"/>
      <c r="W83" s="575"/>
      <c r="X83" s="1906"/>
      <c r="Y83" s="1907"/>
      <c r="Z83" s="576"/>
      <c r="AA83" s="570"/>
      <c r="AB83" s="571"/>
      <c r="AC83" s="572"/>
    </row>
    <row r="84" spans="1:29" s="613" customFormat="1" ht="18.75">
      <c r="A84" s="596" t="s">
        <v>186</v>
      </c>
      <c r="B84" s="597" t="s">
        <v>230</v>
      </c>
      <c r="C84" s="598"/>
      <c r="D84" s="599">
        <v>7</v>
      </c>
      <c r="E84" s="600"/>
      <c r="F84" s="601"/>
      <c r="G84" s="602">
        <v>3</v>
      </c>
      <c r="H84" s="603">
        <f>G84*30</f>
        <v>90</v>
      </c>
      <c r="I84" s="604">
        <v>4</v>
      </c>
      <c r="J84" s="605">
        <v>4</v>
      </c>
      <c r="K84" s="604"/>
      <c r="L84" s="604"/>
      <c r="M84" s="606">
        <f>H84-I84</f>
        <v>86</v>
      </c>
      <c r="N84" s="607"/>
      <c r="O84" s="1908"/>
      <c r="P84" s="1909"/>
      <c r="Q84" s="607"/>
      <c r="R84" s="1908"/>
      <c r="S84" s="1909"/>
      <c r="T84" s="607"/>
      <c r="U84" s="1908"/>
      <c r="V84" s="1909"/>
      <c r="W84" s="608" t="s">
        <v>120</v>
      </c>
      <c r="X84" s="1908"/>
      <c r="Y84" s="1909"/>
      <c r="Z84" s="609"/>
      <c r="AA84" s="610"/>
      <c r="AB84" s="611"/>
      <c r="AC84" s="612"/>
    </row>
    <row r="85" spans="1:30" s="10" customFormat="1" ht="18.75">
      <c r="A85" s="130" t="s">
        <v>156</v>
      </c>
      <c r="B85" s="266" t="s">
        <v>43</v>
      </c>
      <c r="C85" s="48"/>
      <c r="D85" s="47">
        <v>5</v>
      </c>
      <c r="E85" s="83"/>
      <c r="F85" s="86"/>
      <c r="G85" s="685">
        <v>4</v>
      </c>
      <c r="H85" s="48">
        <f>G85*30</f>
        <v>120</v>
      </c>
      <c r="I85" s="44">
        <v>8</v>
      </c>
      <c r="J85" s="45">
        <v>8</v>
      </c>
      <c r="K85" s="44"/>
      <c r="L85" s="44"/>
      <c r="M85" s="93">
        <f>H85-I85</f>
        <v>112</v>
      </c>
      <c r="N85" s="94"/>
      <c r="O85" s="1480"/>
      <c r="P85" s="1481"/>
      <c r="Q85" s="94"/>
      <c r="R85" s="1480"/>
      <c r="S85" s="1481"/>
      <c r="T85" s="557" t="s">
        <v>201</v>
      </c>
      <c r="U85" s="1480"/>
      <c r="V85" s="1481"/>
      <c r="W85" s="94"/>
      <c r="X85" s="1480"/>
      <c r="Y85" s="1481"/>
      <c r="Z85" s="707"/>
      <c r="AA85" s="541"/>
      <c r="AB85" s="52"/>
      <c r="AC85" s="525">
        <v>0</v>
      </c>
      <c r="AD85" s="10" t="s">
        <v>222</v>
      </c>
    </row>
    <row r="86" spans="1:30" s="10" customFormat="1" ht="18.75">
      <c r="A86" s="130" t="s">
        <v>157</v>
      </c>
      <c r="B86" s="267" t="s">
        <v>64</v>
      </c>
      <c r="C86" s="23"/>
      <c r="D86" s="14">
        <v>5</v>
      </c>
      <c r="E86" s="83"/>
      <c r="F86" s="86"/>
      <c r="G86" s="685">
        <v>4</v>
      </c>
      <c r="H86" s="48">
        <f>G86*30</f>
        <v>120</v>
      </c>
      <c r="I86" s="14">
        <v>8</v>
      </c>
      <c r="J86" s="18">
        <v>8</v>
      </c>
      <c r="K86" s="14"/>
      <c r="L86" s="14"/>
      <c r="M86" s="49">
        <f>H86-I86</f>
        <v>112</v>
      </c>
      <c r="N86" s="94"/>
      <c r="O86" s="1480"/>
      <c r="P86" s="1481"/>
      <c r="Q86" s="94"/>
      <c r="R86" s="1480"/>
      <c r="S86" s="1481"/>
      <c r="T86" s="73" t="s">
        <v>201</v>
      </c>
      <c r="U86" s="1480"/>
      <c r="V86" s="1481"/>
      <c r="W86" s="94"/>
      <c r="X86" s="1480"/>
      <c r="Y86" s="1481"/>
      <c r="Z86" s="707"/>
      <c r="AA86" s="541"/>
      <c r="AB86" s="52"/>
      <c r="AC86" s="525"/>
      <c r="AD86" s="10" t="s">
        <v>223</v>
      </c>
    </row>
    <row r="87" spans="1:30" s="10" customFormat="1" ht="19.5" thickBot="1">
      <c r="A87" s="131" t="s">
        <v>158</v>
      </c>
      <c r="B87" s="268" t="s">
        <v>54</v>
      </c>
      <c r="C87" s="87"/>
      <c r="D87" s="689">
        <v>7</v>
      </c>
      <c r="E87" s="88"/>
      <c r="F87" s="89"/>
      <c r="G87" s="91">
        <v>3</v>
      </c>
      <c r="H87" s="48">
        <f>G87*30</f>
        <v>90</v>
      </c>
      <c r="I87" s="14">
        <v>4</v>
      </c>
      <c r="J87" s="18">
        <v>4</v>
      </c>
      <c r="K87" s="14"/>
      <c r="L87" s="14"/>
      <c r="M87" s="49">
        <f>H87-I87</f>
        <v>86</v>
      </c>
      <c r="N87" s="95"/>
      <c r="O87" s="1645"/>
      <c r="P87" s="1646"/>
      <c r="Q87" s="95"/>
      <c r="R87" s="1645"/>
      <c r="S87" s="1646"/>
      <c r="T87" s="95"/>
      <c r="U87" s="1645"/>
      <c r="V87" s="1646"/>
      <c r="W87" s="690" t="s">
        <v>120</v>
      </c>
      <c r="X87" s="1902"/>
      <c r="Y87" s="1903"/>
      <c r="Z87" s="708"/>
      <c r="AA87" s="541"/>
      <c r="AB87" s="52"/>
      <c r="AC87" s="525">
        <f>G85+G86</f>
        <v>8</v>
      </c>
      <c r="AD87" s="10" t="s">
        <v>224</v>
      </c>
    </row>
    <row r="88" spans="1:30" s="10" customFormat="1" ht="19.5" thickBot="1">
      <c r="A88" s="1896" t="s">
        <v>188</v>
      </c>
      <c r="B88" s="1897"/>
      <c r="C88" s="1897"/>
      <c r="D88" s="1897"/>
      <c r="E88" s="1897"/>
      <c r="F88" s="1897"/>
      <c r="G88" s="265">
        <f aca="true" t="shared" si="17" ref="G88:M88">SUM(G84:G87)</f>
        <v>14</v>
      </c>
      <c r="H88" s="124">
        <f t="shared" si="17"/>
        <v>420</v>
      </c>
      <c r="I88" s="124">
        <f t="shared" si="17"/>
        <v>24</v>
      </c>
      <c r="J88" s="124">
        <f t="shared" si="17"/>
        <v>24</v>
      </c>
      <c r="K88" s="124">
        <f t="shared" si="17"/>
        <v>0</v>
      </c>
      <c r="L88" s="124">
        <f t="shared" si="17"/>
        <v>0</v>
      </c>
      <c r="M88" s="145">
        <f t="shared" si="17"/>
        <v>396</v>
      </c>
      <c r="N88" s="292">
        <f>SUM(N86:N90)</f>
        <v>0</v>
      </c>
      <c r="O88" s="1883">
        <f>SUM(O86:O90)</f>
        <v>0</v>
      </c>
      <c r="P88" s="1884"/>
      <c r="Q88" s="121">
        <f>SUM(Q86:Q90)</f>
        <v>0</v>
      </c>
      <c r="R88" s="1883">
        <f>SUM(R86:R90)</f>
        <v>0</v>
      </c>
      <c r="S88" s="1885"/>
      <c r="T88" s="575" t="s">
        <v>248</v>
      </c>
      <c r="U88" s="1904" t="s">
        <v>120</v>
      </c>
      <c r="V88" s="1905"/>
      <c r="W88" s="440" t="s">
        <v>120</v>
      </c>
      <c r="X88" s="1898" t="s">
        <v>189</v>
      </c>
      <c r="Y88" s="1899"/>
      <c r="Z88" s="439">
        <f>SUM(Z86:Z90)</f>
        <v>0</v>
      </c>
      <c r="AA88" s="97"/>
      <c r="AB88" s="52"/>
      <c r="AC88" s="525">
        <f>G84+G87</f>
        <v>6</v>
      </c>
      <c r="AD88" s="10" t="s">
        <v>225</v>
      </c>
    </row>
    <row r="89" spans="1:29" s="10" customFormat="1" ht="19.5" thickBot="1">
      <c r="A89" s="1896" t="s">
        <v>187</v>
      </c>
      <c r="B89" s="1897"/>
      <c r="C89" s="1897"/>
      <c r="D89" s="1897"/>
      <c r="E89" s="1897"/>
      <c r="F89" s="1897"/>
      <c r="G89" s="265">
        <f>G81+G88</f>
        <v>27.5</v>
      </c>
      <c r="H89" s="265">
        <f aca="true" t="shared" si="18" ref="H89:N89">H81+H88</f>
        <v>825</v>
      </c>
      <c r="I89" s="265">
        <f t="shared" si="18"/>
        <v>44</v>
      </c>
      <c r="J89" s="265">
        <f t="shared" si="18"/>
        <v>36</v>
      </c>
      <c r="K89" s="265">
        <f t="shared" si="18"/>
        <v>0</v>
      </c>
      <c r="L89" s="265">
        <f t="shared" si="18"/>
        <v>2</v>
      </c>
      <c r="M89" s="442">
        <f t="shared" si="18"/>
        <v>781</v>
      </c>
      <c r="N89" s="440">
        <f t="shared" si="18"/>
        <v>0</v>
      </c>
      <c r="O89" s="1898">
        <f>#REF!+O88</f>
        <v>0</v>
      </c>
      <c r="P89" s="1899"/>
      <c r="Q89" s="440">
        <f>Q81+Q88</f>
        <v>0</v>
      </c>
      <c r="R89" s="1898">
        <f>R81+R88</f>
        <v>0</v>
      </c>
      <c r="S89" s="1899"/>
      <c r="T89" s="575" t="s">
        <v>252</v>
      </c>
      <c r="U89" s="1900" t="s">
        <v>244</v>
      </c>
      <c r="V89" s="1901"/>
      <c r="W89" s="440" t="s">
        <v>120</v>
      </c>
      <c r="X89" s="1898" t="s">
        <v>120</v>
      </c>
      <c r="Y89" s="1899"/>
      <c r="Z89" s="439">
        <f>Z81+Z88</f>
        <v>0</v>
      </c>
      <c r="AA89" s="97"/>
      <c r="AB89" s="52"/>
      <c r="AC89" s="525"/>
    </row>
    <row r="90" spans="1:29" s="10" customFormat="1" ht="19.5" thickBot="1">
      <c r="A90" s="137"/>
      <c r="B90" s="83"/>
      <c r="C90" s="83"/>
      <c r="D90" s="83"/>
      <c r="E90" s="83"/>
      <c r="F90" s="83"/>
      <c r="G90" s="83"/>
      <c r="H90" s="92"/>
      <c r="I90" s="92"/>
      <c r="J90" s="92"/>
      <c r="K90" s="92"/>
      <c r="L90" s="92"/>
      <c r="M90" s="92"/>
      <c r="N90" s="92"/>
      <c r="O90" s="1482"/>
      <c r="P90" s="1483"/>
      <c r="Q90" s="92"/>
      <c r="R90" s="1482"/>
      <c r="S90" s="1483"/>
      <c r="T90" s="92"/>
      <c r="U90" s="1482"/>
      <c r="V90" s="1483"/>
      <c r="W90" s="92"/>
      <c r="X90" s="1482"/>
      <c r="Y90" s="1483"/>
      <c r="Z90" s="441"/>
      <c r="AA90" s="541"/>
      <c r="AB90" s="52"/>
      <c r="AC90" s="525" t="s">
        <v>254</v>
      </c>
    </row>
    <row r="91" spans="1:29" s="10" customFormat="1" ht="17.25" customHeight="1" thickBot="1">
      <c r="A91" s="1484" t="s">
        <v>210</v>
      </c>
      <c r="B91" s="1562"/>
      <c r="C91" s="1562"/>
      <c r="D91" s="1562"/>
      <c r="E91" s="1562"/>
      <c r="F91" s="1562"/>
      <c r="G91" s="1562"/>
      <c r="H91" s="1562"/>
      <c r="I91" s="1562"/>
      <c r="J91" s="1562"/>
      <c r="K91" s="1562"/>
      <c r="L91" s="1562"/>
      <c r="M91" s="1562"/>
      <c r="N91" s="1562"/>
      <c r="O91" s="1562"/>
      <c r="P91" s="1562"/>
      <c r="Q91" s="1562"/>
      <c r="R91" s="1562"/>
      <c r="S91" s="1562"/>
      <c r="T91" s="1562"/>
      <c r="U91" s="1562"/>
      <c r="V91" s="1562"/>
      <c r="W91" s="1562"/>
      <c r="X91" s="1562"/>
      <c r="Y91" s="1562"/>
      <c r="Z91" s="1485"/>
      <c r="AA91" s="538"/>
      <c r="AB91" s="52"/>
      <c r="AC91" s="525"/>
    </row>
    <row r="92" spans="1:30" s="10" customFormat="1" ht="18.75">
      <c r="A92" s="147">
        <v>1</v>
      </c>
      <c r="B92" s="342" t="s">
        <v>18</v>
      </c>
      <c r="C92" s="343"/>
      <c r="D92" s="344">
        <v>9</v>
      </c>
      <c r="E92" s="344"/>
      <c r="F92" s="344"/>
      <c r="G92" s="491">
        <v>16.5</v>
      </c>
      <c r="H92" s="345">
        <f>G92*30</f>
        <v>495</v>
      </c>
      <c r="I92" s="113"/>
      <c r="J92" s="113"/>
      <c r="K92" s="113"/>
      <c r="L92" s="113"/>
      <c r="M92" s="114"/>
      <c r="N92" s="118"/>
      <c r="O92" s="1892"/>
      <c r="P92" s="1893"/>
      <c r="Q92" s="118"/>
      <c r="R92" s="1892"/>
      <c r="S92" s="1893"/>
      <c r="T92" s="118"/>
      <c r="U92" s="1892"/>
      <c r="V92" s="1893"/>
      <c r="W92" s="118"/>
      <c r="X92" s="1892"/>
      <c r="Y92" s="1893"/>
      <c r="Z92" s="287"/>
      <c r="AA92" s="541"/>
      <c r="AB92" s="52"/>
      <c r="AC92" s="525">
        <f>AC11+AC29+AE43</f>
        <v>43.5</v>
      </c>
      <c r="AD92" s="10" t="s">
        <v>222</v>
      </c>
    </row>
    <row r="93" spans="1:30" s="10" customFormat="1" ht="19.5" thickBot="1">
      <c r="A93" s="256">
        <v>2</v>
      </c>
      <c r="B93" s="346" t="s">
        <v>95</v>
      </c>
      <c r="C93" s="347">
        <v>9</v>
      </c>
      <c r="D93" s="348"/>
      <c r="E93" s="348"/>
      <c r="F93" s="348"/>
      <c r="G93" s="523">
        <v>3</v>
      </c>
      <c r="H93" s="345">
        <f>G93*30</f>
        <v>90</v>
      </c>
      <c r="I93" s="115"/>
      <c r="J93" s="115"/>
      <c r="K93" s="116"/>
      <c r="L93" s="116"/>
      <c r="M93" s="117"/>
      <c r="N93" s="119"/>
      <c r="O93" s="1894"/>
      <c r="P93" s="1895"/>
      <c r="Q93" s="119"/>
      <c r="R93" s="1894"/>
      <c r="S93" s="1895"/>
      <c r="T93" s="119"/>
      <c r="U93" s="1894"/>
      <c r="V93" s="1895"/>
      <c r="W93" s="119"/>
      <c r="X93" s="1894"/>
      <c r="Y93" s="1895"/>
      <c r="Z93" s="288"/>
      <c r="AA93" s="541"/>
      <c r="AB93" s="52"/>
      <c r="AC93" s="525">
        <f>AC12+AC30+AE44</f>
        <v>54</v>
      </c>
      <c r="AD93" s="10" t="s">
        <v>223</v>
      </c>
    </row>
    <row r="94" spans="1:30" s="10" customFormat="1" ht="19.5" thickBot="1">
      <c r="A94" s="1880" t="s">
        <v>211</v>
      </c>
      <c r="B94" s="1881"/>
      <c r="C94" s="1881"/>
      <c r="D94" s="1881"/>
      <c r="E94" s="1881"/>
      <c r="F94" s="1882"/>
      <c r="G94" s="120">
        <f>SUM(G92:G93)</f>
        <v>19.5</v>
      </c>
      <c r="H94" s="121">
        <f>SUM(H92:H93)</f>
        <v>585</v>
      </c>
      <c r="I94" s="121">
        <f aca="true" t="shared" si="19" ref="I94:Z94">I93</f>
        <v>0</v>
      </c>
      <c r="J94" s="121">
        <f t="shared" si="19"/>
        <v>0</v>
      </c>
      <c r="K94" s="121">
        <f t="shared" si="19"/>
        <v>0</v>
      </c>
      <c r="L94" s="121">
        <f t="shared" si="19"/>
        <v>0</v>
      </c>
      <c r="M94" s="121">
        <f t="shared" si="19"/>
        <v>0</v>
      </c>
      <c r="N94" s="121">
        <f t="shared" si="19"/>
        <v>0</v>
      </c>
      <c r="O94" s="1883">
        <f t="shared" si="19"/>
        <v>0</v>
      </c>
      <c r="P94" s="1884"/>
      <c r="Q94" s="121">
        <f t="shared" si="19"/>
        <v>0</v>
      </c>
      <c r="R94" s="1883">
        <f>S93</f>
        <v>0</v>
      </c>
      <c r="S94" s="1884"/>
      <c r="T94" s="121">
        <f t="shared" si="19"/>
        <v>0</v>
      </c>
      <c r="U94" s="1883">
        <f t="shared" si="19"/>
        <v>0</v>
      </c>
      <c r="V94" s="1884"/>
      <c r="W94" s="121">
        <f t="shared" si="19"/>
        <v>0</v>
      </c>
      <c r="X94" s="1883">
        <f t="shared" si="19"/>
        <v>0</v>
      </c>
      <c r="Y94" s="1885"/>
      <c r="Z94" s="145">
        <f t="shared" si="19"/>
        <v>0</v>
      </c>
      <c r="AA94" s="98"/>
      <c r="AB94" s="52"/>
      <c r="AC94" s="525">
        <f>AC13+AE45+AC80+AC87</f>
        <v>60.5</v>
      </c>
      <c r="AD94" s="10" t="s">
        <v>224</v>
      </c>
    </row>
    <row r="95" spans="1:30" s="10" customFormat="1" ht="15.75" customHeight="1" thickBot="1">
      <c r="A95" s="138"/>
      <c r="B95" s="97"/>
      <c r="C95" s="97"/>
      <c r="D95" s="97"/>
      <c r="E95" s="97"/>
      <c r="F95" s="97"/>
      <c r="G95" s="75"/>
      <c r="H95" s="98"/>
      <c r="I95" s="99"/>
      <c r="J95" s="98"/>
      <c r="K95" s="98"/>
      <c r="L95" s="98"/>
      <c r="M95" s="98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39"/>
      <c r="AA95" s="541"/>
      <c r="AB95" s="52"/>
      <c r="AC95" s="525">
        <f>AC14+AE46+AC81+AC88</f>
        <v>62.5</v>
      </c>
      <c r="AD95" s="10" t="s">
        <v>225</v>
      </c>
    </row>
    <row r="96" spans="1:29" s="10" customFormat="1" ht="19.5" hidden="1" thickBot="1">
      <c r="A96" s="140"/>
      <c r="B96" s="102"/>
      <c r="C96" s="103"/>
      <c r="D96" s="104"/>
      <c r="E96" s="104"/>
      <c r="F96" s="105"/>
      <c r="G96" s="106"/>
      <c r="H96" s="101"/>
      <c r="I96" s="107"/>
      <c r="J96" s="105"/>
      <c r="K96" s="105"/>
      <c r="L96" s="104"/>
      <c r="M96" s="101"/>
      <c r="N96" s="108"/>
      <c r="O96" s="108"/>
      <c r="P96" s="108"/>
      <c r="Q96" s="109"/>
      <c r="R96" s="108"/>
      <c r="S96" s="108"/>
      <c r="T96" s="108"/>
      <c r="U96" s="108"/>
      <c r="V96" s="108"/>
      <c r="W96" s="110"/>
      <c r="X96" s="111"/>
      <c r="Y96" s="11"/>
      <c r="Z96" s="139"/>
      <c r="AA96" s="541"/>
      <c r="AB96" s="52"/>
      <c r="AC96" s="525"/>
    </row>
    <row r="97" spans="1:29" s="10" customFormat="1" ht="19.5" thickBot="1">
      <c r="A97" s="1886" t="s">
        <v>159</v>
      </c>
      <c r="B97" s="1887"/>
      <c r="C97" s="1887"/>
      <c r="D97" s="1887"/>
      <c r="E97" s="1887"/>
      <c r="F97" s="1887"/>
      <c r="G97" s="112">
        <f>G22+G39+G74+G94+G89</f>
        <v>240</v>
      </c>
      <c r="H97" s="144">
        <f aca="true" t="shared" si="20" ref="H97:M97">H22+H39+H74+H94+H89</f>
        <v>7200</v>
      </c>
      <c r="I97" s="144">
        <f t="shared" si="20"/>
        <v>412</v>
      </c>
      <c r="J97" s="144">
        <f t="shared" si="20"/>
        <v>296</v>
      </c>
      <c r="K97" s="144">
        <f t="shared" si="20"/>
        <v>12</v>
      </c>
      <c r="L97" s="144">
        <f t="shared" si="20"/>
        <v>98</v>
      </c>
      <c r="M97" s="144">
        <f t="shared" si="20"/>
        <v>6203</v>
      </c>
      <c r="N97" s="693" t="s">
        <v>235</v>
      </c>
      <c r="O97" s="1888" t="s">
        <v>245</v>
      </c>
      <c r="P97" s="1889"/>
      <c r="Q97" s="579" t="s">
        <v>255</v>
      </c>
      <c r="R97" s="1888" t="s">
        <v>247</v>
      </c>
      <c r="S97" s="1889"/>
      <c r="T97" s="693" t="s">
        <v>255</v>
      </c>
      <c r="U97" s="1890" t="s">
        <v>256</v>
      </c>
      <c r="V97" s="1891"/>
      <c r="W97" s="579" t="s">
        <v>257</v>
      </c>
      <c r="X97" s="1890" t="s">
        <v>257</v>
      </c>
      <c r="Y97" s="1891"/>
      <c r="Z97" s="299"/>
      <c r="AA97" s="542"/>
      <c r="AB97" s="52"/>
      <c r="AC97" s="525">
        <v>16.5</v>
      </c>
    </row>
    <row r="98" spans="1:29" s="10" customFormat="1" ht="19.5" thickBot="1">
      <c r="A98" s="1872" t="s">
        <v>160</v>
      </c>
      <c r="B98" s="1873"/>
      <c r="C98" s="1873"/>
      <c r="D98" s="1873"/>
      <c r="E98" s="1873"/>
      <c r="F98" s="1873"/>
      <c r="G98" s="1873"/>
      <c r="H98" s="1873"/>
      <c r="I98" s="1873"/>
      <c r="J98" s="1873"/>
      <c r="K98" s="1873"/>
      <c r="L98" s="1873"/>
      <c r="M98" s="1873"/>
      <c r="N98" s="693" t="s">
        <v>235</v>
      </c>
      <c r="O98" s="1874" t="s">
        <v>245</v>
      </c>
      <c r="P98" s="1875"/>
      <c r="Q98" s="578" t="s">
        <v>255</v>
      </c>
      <c r="R98" s="1874" t="s">
        <v>247</v>
      </c>
      <c r="S98" s="1875"/>
      <c r="T98" s="694" t="s">
        <v>255</v>
      </c>
      <c r="U98" s="1876" t="s">
        <v>256</v>
      </c>
      <c r="V98" s="1877"/>
      <c r="W98" s="578" t="s">
        <v>257</v>
      </c>
      <c r="X98" s="1878" t="s">
        <v>257</v>
      </c>
      <c r="Y98" s="1879"/>
      <c r="Z98" s="300"/>
      <c r="AA98" s="542"/>
      <c r="AB98" s="52"/>
      <c r="AC98" s="525">
        <v>3</v>
      </c>
    </row>
    <row r="99" spans="1:29" s="10" customFormat="1" ht="19.5" thickBot="1">
      <c r="A99" s="1867" t="s">
        <v>26</v>
      </c>
      <c r="B99" s="1868"/>
      <c r="C99" s="1868"/>
      <c r="D99" s="1868"/>
      <c r="E99" s="1868"/>
      <c r="F99" s="1868"/>
      <c r="G99" s="1868"/>
      <c r="H99" s="1868"/>
      <c r="I99" s="1868"/>
      <c r="J99" s="1868"/>
      <c r="K99" s="1868"/>
      <c r="L99" s="1868"/>
      <c r="M99" s="1868"/>
      <c r="N99" s="517">
        <f>COUNTIF($C11:$C87,1)</f>
        <v>3</v>
      </c>
      <c r="O99" s="1869">
        <f>COUNTIF($C11:$C87,2)</f>
        <v>4</v>
      </c>
      <c r="P99" s="1869"/>
      <c r="Q99" s="701">
        <f>COUNTIF($C11:$C87,3)</f>
        <v>4</v>
      </c>
      <c r="R99" s="1869">
        <f>COUNTIF($C11:$C87,4)</f>
        <v>4</v>
      </c>
      <c r="S99" s="1869"/>
      <c r="T99" s="701">
        <f>COUNTIF($C11:$C87,5)</f>
        <v>3</v>
      </c>
      <c r="U99" s="1869">
        <f>COUNTIF($C11:$C87,6)</f>
        <v>3</v>
      </c>
      <c r="V99" s="1869"/>
      <c r="W99" s="577">
        <f>COUNTIF($C11:$C87,7)-1</f>
        <v>4</v>
      </c>
      <c r="X99" s="1869">
        <f>COUNTIF($C11:$C87,8)</f>
        <v>4</v>
      </c>
      <c r="Y99" s="1869"/>
      <c r="Z99" s="524"/>
      <c r="AA99" s="543"/>
      <c r="AB99" s="52"/>
      <c r="AC99" s="525"/>
    </row>
    <row r="100" spans="1:29" s="10" customFormat="1" ht="18.75">
      <c r="A100" s="1867" t="s">
        <v>27</v>
      </c>
      <c r="B100" s="1868"/>
      <c r="C100" s="1868"/>
      <c r="D100" s="1868"/>
      <c r="E100" s="1868"/>
      <c r="F100" s="1868"/>
      <c r="G100" s="1868"/>
      <c r="H100" s="1868"/>
      <c r="I100" s="1868"/>
      <c r="J100" s="1868"/>
      <c r="K100" s="1868"/>
      <c r="L100" s="1868"/>
      <c r="M100" s="1868"/>
      <c r="N100" s="517">
        <f>COUNTIF($D11:$D87,1)</f>
        <v>2</v>
      </c>
      <c r="O100" s="1869">
        <f>COUNTIF($D11:$D87,2)</f>
        <v>0</v>
      </c>
      <c r="P100" s="1869"/>
      <c r="Q100" s="701">
        <f>COUNTIF($D11:$D87,3)</f>
        <v>3</v>
      </c>
      <c r="R100" s="1869">
        <f>COUNTIF($D11:$D87,4)</f>
        <v>1</v>
      </c>
      <c r="S100" s="1869"/>
      <c r="T100" s="701">
        <f>COUNTIF($D11:$D87,5)</f>
        <v>4</v>
      </c>
      <c r="U100" s="1869">
        <f>COUNTIF($D11:$D87,6)</f>
        <v>4</v>
      </c>
      <c r="V100" s="1869"/>
      <c r="W100" s="577">
        <f>COUNTIF($D11:$D87,7)-1</f>
        <v>3</v>
      </c>
      <c r="X100" s="1869">
        <f>COUNTIF($D11:$D87,8)</f>
        <v>2</v>
      </c>
      <c r="Y100" s="1869"/>
      <c r="Z100" s="702"/>
      <c r="AA100" s="544"/>
      <c r="AB100" s="52"/>
      <c r="AC100" s="525"/>
    </row>
    <row r="101" spans="1:29" s="10" customFormat="1" ht="18.75">
      <c r="A101" s="1867" t="s">
        <v>161</v>
      </c>
      <c r="B101" s="1868"/>
      <c r="C101" s="1868"/>
      <c r="D101" s="1868"/>
      <c r="E101" s="1868"/>
      <c r="F101" s="1868"/>
      <c r="G101" s="1868"/>
      <c r="H101" s="1868"/>
      <c r="I101" s="1868"/>
      <c r="J101" s="1868"/>
      <c r="K101" s="1868"/>
      <c r="L101" s="1868"/>
      <c r="M101" s="1868"/>
      <c r="N101" s="518"/>
      <c r="O101" s="1870"/>
      <c r="P101" s="1871"/>
      <c r="Q101" s="518"/>
      <c r="R101" s="1870"/>
      <c r="S101" s="1871"/>
      <c r="T101" s="518"/>
      <c r="U101" s="1870"/>
      <c r="V101" s="1871"/>
      <c r="W101" s="518"/>
      <c r="X101" s="1870"/>
      <c r="Y101" s="1871"/>
      <c r="Z101" s="519"/>
      <c r="AA101" s="543"/>
      <c r="AB101" s="52"/>
      <c r="AC101" s="525"/>
    </row>
    <row r="102" spans="1:29" s="10" customFormat="1" ht="19.5" customHeight="1" thickBot="1">
      <c r="A102" s="1861" t="s">
        <v>162</v>
      </c>
      <c r="B102" s="1862"/>
      <c r="C102" s="1862"/>
      <c r="D102" s="1862"/>
      <c r="E102" s="1862"/>
      <c r="F102" s="1862"/>
      <c r="G102" s="1862"/>
      <c r="H102" s="1862"/>
      <c r="I102" s="1862"/>
      <c r="J102" s="1862"/>
      <c r="K102" s="1862"/>
      <c r="L102" s="1862"/>
      <c r="M102" s="1862"/>
      <c r="N102" s="444"/>
      <c r="O102" s="1863"/>
      <c r="P102" s="1864"/>
      <c r="Q102" s="444">
        <v>1</v>
      </c>
      <c r="R102" s="1863"/>
      <c r="S102" s="1864"/>
      <c r="T102" s="444">
        <v>1</v>
      </c>
      <c r="U102" s="1863">
        <v>1</v>
      </c>
      <c r="V102" s="1864"/>
      <c r="W102" s="444"/>
      <c r="X102" s="1863">
        <v>2</v>
      </c>
      <c r="Y102" s="1864"/>
      <c r="Z102" s="445"/>
      <c r="AA102" s="545"/>
      <c r="AB102" s="52"/>
      <c r="AC102" s="52"/>
    </row>
    <row r="103" spans="1:29" s="10" customFormat="1" ht="19.5" customHeight="1">
      <c r="A103" s="1865" t="s">
        <v>232</v>
      </c>
      <c r="B103" s="1865"/>
      <c r="C103" s="1865"/>
      <c r="D103" s="1865"/>
      <c r="E103" s="1865"/>
      <c r="F103" s="1865"/>
      <c r="G103" s="1865"/>
      <c r="H103" s="1865"/>
      <c r="I103" s="1865"/>
      <c r="J103" s="1865"/>
      <c r="K103" s="1865"/>
      <c r="L103" s="1865"/>
      <c r="M103" s="1865"/>
      <c r="N103" s="1866" t="s">
        <v>233</v>
      </c>
      <c r="O103" s="1866"/>
      <c r="P103" s="1866"/>
      <c r="Q103" s="1866" t="s">
        <v>233</v>
      </c>
      <c r="R103" s="1866"/>
      <c r="S103" s="1866"/>
      <c r="T103" s="1866" t="s">
        <v>234</v>
      </c>
      <c r="U103" s="1866"/>
      <c r="V103" s="1866"/>
      <c r="W103" s="1866" t="s">
        <v>234</v>
      </c>
      <c r="X103" s="1866"/>
      <c r="Y103" s="1866"/>
      <c r="Z103" s="545"/>
      <c r="AA103" s="545"/>
      <c r="AB103" s="52"/>
      <c r="AC103" s="52"/>
    </row>
    <row r="104" spans="1:29" s="10" customFormat="1" ht="17.25" customHeight="1">
      <c r="A104" s="13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1854">
        <f>AC92</f>
        <v>43.5</v>
      </c>
      <c r="O104" s="1855"/>
      <c r="P104" s="1856"/>
      <c r="Q104" s="1857">
        <f>AC93</f>
        <v>54</v>
      </c>
      <c r="R104" s="1858"/>
      <c r="S104" s="1859"/>
      <c r="T104" s="1857">
        <f>AC94</f>
        <v>60.5</v>
      </c>
      <c r="U104" s="1858"/>
      <c r="V104" s="1859"/>
      <c r="W104" s="1857">
        <f>AC95</f>
        <v>62.5</v>
      </c>
      <c r="X104" s="1858"/>
      <c r="Y104" s="1858"/>
      <c r="Z104" s="443">
        <f>G92+G93</f>
        <v>19.5</v>
      </c>
      <c r="AA104" s="546"/>
      <c r="AB104" s="294"/>
      <c r="AC104" s="294"/>
    </row>
    <row r="105" spans="1:29" s="10" customFormat="1" ht="20.25" customHeight="1">
      <c r="A105" s="133"/>
      <c r="B105" s="141" t="s">
        <v>213</v>
      </c>
      <c r="C105" s="704"/>
      <c r="D105" s="1850"/>
      <c r="E105" s="1851"/>
      <c r="F105" s="1851"/>
      <c r="G105" s="295"/>
      <c r="H105" s="1852" t="s">
        <v>214</v>
      </c>
      <c r="I105" s="1853"/>
      <c r="J105" s="1853"/>
      <c r="K105" s="1853"/>
      <c r="L105" s="122"/>
      <c r="M105" s="123"/>
      <c r="N105" s="1860">
        <f>N104+Q104+T104+W104+Z104</f>
        <v>240</v>
      </c>
      <c r="O105" s="1860"/>
      <c r="P105" s="1860"/>
      <c r="Q105" s="1860"/>
      <c r="R105" s="1860"/>
      <c r="S105" s="1860"/>
      <c r="T105" s="1860"/>
      <c r="U105" s="1860"/>
      <c r="V105" s="1860"/>
      <c r="W105" s="1860"/>
      <c r="X105" s="1860"/>
      <c r="Y105" s="1860"/>
      <c r="Z105" s="1860"/>
      <c r="AA105" s="547"/>
      <c r="AB105" s="123"/>
      <c r="AC105" s="123"/>
    </row>
    <row r="106" spans="1:29" s="10" customFormat="1" ht="6" customHeight="1">
      <c r="A106" s="11"/>
      <c r="L106" s="12"/>
      <c r="M106" s="12"/>
      <c r="N106" s="12"/>
      <c r="O106" s="12"/>
      <c r="P106" s="12"/>
      <c r="Q106" s="25"/>
      <c r="R106" s="25"/>
      <c r="S106" s="12"/>
      <c r="T106" s="12"/>
      <c r="U106" s="25"/>
      <c r="V106" s="25"/>
      <c r="W106" s="12"/>
      <c r="X106" s="12"/>
      <c r="Y106" s="19"/>
      <c r="Z106" s="19"/>
      <c r="AA106" s="19"/>
      <c r="AB106" s="19"/>
      <c r="AC106" s="13"/>
    </row>
    <row r="107" spans="12:29" ht="18" hidden="1"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21"/>
      <c r="Z107" s="21"/>
      <c r="AA107" s="21"/>
      <c r="AB107" s="21"/>
      <c r="AC107" s="13"/>
    </row>
    <row r="108" spans="2:29" ht="17.25" customHeight="1">
      <c r="B108" s="141" t="s">
        <v>163</v>
      </c>
      <c r="C108" s="704"/>
      <c r="D108" s="1850"/>
      <c r="E108" s="1851"/>
      <c r="F108" s="1851"/>
      <c r="G108" s="295"/>
      <c r="H108" s="1852" t="s">
        <v>164</v>
      </c>
      <c r="I108" s="1853"/>
      <c r="J108" s="1853"/>
      <c r="K108" s="1853"/>
      <c r="L108" s="13"/>
      <c r="M108" s="13"/>
      <c r="Z108" s="13"/>
      <c r="AA108" s="13"/>
      <c r="AB108" s="13"/>
      <c r="AC108" s="13"/>
    </row>
    <row r="109" spans="2:29" ht="15.75">
      <c r="B109" s="141"/>
      <c r="C109" s="296"/>
      <c r="D109" s="296"/>
      <c r="E109" s="296"/>
      <c r="F109" s="297"/>
      <c r="G109" s="298"/>
      <c r="H109" s="705"/>
      <c r="I109" s="142"/>
      <c r="J109" s="143"/>
      <c r="K109" s="14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2:29" ht="15.75">
      <c r="B110" s="7"/>
      <c r="C110" s="7"/>
      <c r="D110" s="7"/>
      <c r="E110" s="7"/>
      <c r="F110" s="7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2:29" ht="18">
      <c r="B111" s="20"/>
      <c r="C111" s="15"/>
      <c r="D111" s="15"/>
      <c r="E111" s="16"/>
      <c r="F111" s="16"/>
      <c r="G111" s="16"/>
      <c r="H111" s="16"/>
      <c r="I111" s="15"/>
      <c r="J111" s="15"/>
      <c r="K111" s="15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2:29" ht="18">
      <c r="B112" s="20"/>
      <c r="C112" s="15"/>
      <c r="D112" s="15"/>
      <c r="E112" s="16"/>
      <c r="F112" s="16"/>
      <c r="G112" s="16"/>
      <c r="H112" s="16"/>
      <c r="I112" s="15"/>
      <c r="J112" s="15"/>
      <c r="K112" s="15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2:29" ht="18">
      <c r="B113" s="20"/>
      <c r="C113" s="15"/>
      <c r="D113" s="15"/>
      <c r="E113" s="16"/>
      <c r="F113" s="16"/>
      <c r="G113" s="16"/>
      <c r="H113" s="16"/>
      <c r="I113" s="15"/>
      <c r="J113" s="15"/>
      <c r="K113" s="15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2:29" ht="18">
      <c r="B114" s="20"/>
      <c r="C114" s="15"/>
      <c r="D114" s="15"/>
      <c r="E114" s="16"/>
      <c r="F114" s="16"/>
      <c r="G114" s="16"/>
      <c r="H114" s="16"/>
      <c r="I114" s="15"/>
      <c r="J114" s="15"/>
      <c r="K114" s="15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30" ht="18">
      <c r="A115" s="7"/>
      <c r="B115" s="6"/>
      <c r="C115" s="20"/>
      <c r="D115" s="15"/>
      <c r="E115" s="15"/>
      <c r="F115" s="16"/>
      <c r="G115" s="16"/>
      <c r="H115" s="16"/>
      <c r="I115" s="15"/>
      <c r="J115" s="15"/>
      <c r="K115" s="15"/>
      <c r="L115" s="15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2:29" ht="18">
      <c r="B116" s="20"/>
      <c r="C116" s="15"/>
      <c r="D116" s="15"/>
      <c r="E116" s="16"/>
      <c r="F116" s="16"/>
      <c r="G116" s="16"/>
      <c r="H116" s="16"/>
      <c r="I116" s="15"/>
      <c r="J116" s="15"/>
      <c r="K116" s="15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2:29" ht="18">
      <c r="B117" s="20"/>
      <c r="C117" s="15"/>
      <c r="D117" s="15"/>
      <c r="E117" s="16"/>
      <c r="F117" s="16"/>
      <c r="G117" s="16"/>
      <c r="H117" s="16"/>
      <c r="I117" s="15"/>
      <c r="J117" s="15"/>
      <c r="K117" s="15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2:28" ht="18">
      <c r="B118" s="20"/>
      <c r="C118" s="15"/>
      <c r="D118" s="15"/>
      <c r="E118" s="16"/>
      <c r="F118" s="16"/>
      <c r="G118" s="16"/>
      <c r="H118" s="16"/>
      <c r="I118" s="15"/>
      <c r="J118" s="15"/>
      <c r="K118" s="15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</sheetData>
  <sheetProtection/>
  <mergeCells count="397">
    <mergeCell ref="A1:Z1"/>
    <mergeCell ref="A2:A7"/>
    <mergeCell ref="B2:B7"/>
    <mergeCell ref="C2:F3"/>
    <mergeCell ref="G2:G7"/>
    <mergeCell ref="H2:M2"/>
    <mergeCell ref="N2:Z2"/>
    <mergeCell ref="H3:H7"/>
    <mergeCell ref="I3:L3"/>
    <mergeCell ref="M3:M7"/>
    <mergeCell ref="N3:P4"/>
    <mergeCell ref="Q3:S4"/>
    <mergeCell ref="T3:V4"/>
    <mergeCell ref="W3:Y4"/>
    <mergeCell ref="Z3:Z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O5:P5"/>
    <mergeCell ref="R5:S5"/>
    <mergeCell ref="U5:V5"/>
    <mergeCell ref="X5:Y5"/>
    <mergeCell ref="N6:Z6"/>
    <mergeCell ref="O7:P7"/>
    <mergeCell ref="R7:S7"/>
    <mergeCell ref="U7:V7"/>
    <mergeCell ref="X7:Y7"/>
    <mergeCell ref="O8:P8"/>
    <mergeCell ref="R8:S8"/>
    <mergeCell ref="U8:V8"/>
    <mergeCell ref="X8:Y8"/>
    <mergeCell ref="A9:Z9"/>
    <mergeCell ref="A10:Z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A22:B22"/>
    <mergeCell ref="O22:P22"/>
    <mergeCell ref="R22:S22"/>
    <mergeCell ref="U22:V22"/>
    <mergeCell ref="X22:Y22"/>
    <mergeCell ref="A23:Z23"/>
    <mergeCell ref="O24:P24"/>
    <mergeCell ref="R24:S24"/>
    <mergeCell ref="U24:V24"/>
    <mergeCell ref="X24:Y24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A39:B39"/>
    <mergeCell ref="O39:P39"/>
    <mergeCell ref="R39:S39"/>
    <mergeCell ref="U39:V39"/>
    <mergeCell ref="X39:Y39"/>
    <mergeCell ref="A40:F40"/>
    <mergeCell ref="O40:P40"/>
    <mergeCell ref="R40:S40"/>
    <mergeCell ref="U40:V40"/>
    <mergeCell ref="X40:Y40"/>
    <mergeCell ref="A41:Z41"/>
    <mergeCell ref="O42:P42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O69:P69"/>
    <mergeCell ref="R69:S69"/>
    <mergeCell ref="U69:V69"/>
    <mergeCell ref="X69:Y69"/>
    <mergeCell ref="O70:P70"/>
    <mergeCell ref="R70:S70"/>
    <mergeCell ref="U70:V70"/>
    <mergeCell ref="X70:Y70"/>
    <mergeCell ref="O71:P71"/>
    <mergeCell ref="R71:S71"/>
    <mergeCell ref="U71:V71"/>
    <mergeCell ref="X71:Y71"/>
    <mergeCell ref="O72:P72"/>
    <mergeCell ref="R72:S72"/>
    <mergeCell ref="U72:V72"/>
    <mergeCell ref="X72:Y72"/>
    <mergeCell ref="O73:P73"/>
    <mergeCell ref="R73:S73"/>
    <mergeCell ref="U73:V73"/>
    <mergeCell ref="X73:Y73"/>
    <mergeCell ref="A74:F74"/>
    <mergeCell ref="O74:P74"/>
    <mergeCell ref="R74:S74"/>
    <mergeCell ref="U74:V74"/>
    <mergeCell ref="X74:Y74"/>
    <mergeCell ref="O75:P75"/>
    <mergeCell ref="A76:Z76"/>
    <mergeCell ref="A77:Z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A81:F81"/>
    <mergeCell ref="O81:P81"/>
    <mergeCell ref="R81:S81"/>
    <mergeCell ref="U81:V81"/>
    <mergeCell ref="X81:Y81"/>
    <mergeCell ref="A82:Z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O87:P87"/>
    <mergeCell ref="R87:S87"/>
    <mergeCell ref="U87:V87"/>
    <mergeCell ref="X87:Y87"/>
    <mergeCell ref="A88:F88"/>
    <mergeCell ref="O88:P88"/>
    <mergeCell ref="R88:S88"/>
    <mergeCell ref="U88:V88"/>
    <mergeCell ref="X88:Y88"/>
    <mergeCell ref="A89:F89"/>
    <mergeCell ref="O89:P89"/>
    <mergeCell ref="R89:S89"/>
    <mergeCell ref="U89:V89"/>
    <mergeCell ref="X89:Y89"/>
    <mergeCell ref="O90:P90"/>
    <mergeCell ref="R90:S90"/>
    <mergeCell ref="U90:V90"/>
    <mergeCell ref="X90:Y90"/>
    <mergeCell ref="A91:Z91"/>
    <mergeCell ref="O92:P92"/>
    <mergeCell ref="R92:S92"/>
    <mergeCell ref="U92:V92"/>
    <mergeCell ref="X92:Y92"/>
    <mergeCell ref="O93:P93"/>
    <mergeCell ref="R93:S93"/>
    <mergeCell ref="U93:V93"/>
    <mergeCell ref="X93:Y93"/>
    <mergeCell ref="A94:F94"/>
    <mergeCell ref="O94:P94"/>
    <mergeCell ref="R94:S94"/>
    <mergeCell ref="U94:V94"/>
    <mergeCell ref="X94:Y94"/>
    <mergeCell ref="A97:F97"/>
    <mergeCell ref="O97:P97"/>
    <mergeCell ref="R97:S97"/>
    <mergeCell ref="U97:V97"/>
    <mergeCell ref="X97:Y97"/>
    <mergeCell ref="A98:M98"/>
    <mergeCell ref="O98:P98"/>
    <mergeCell ref="R98:S98"/>
    <mergeCell ref="U98:V98"/>
    <mergeCell ref="X98:Y98"/>
    <mergeCell ref="A99:M99"/>
    <mergeCell ref="O99:P99"/>
    <mergeCell ref="R99:S99"/>
    <mergeCell ref="U99:V99"/>
    <mergeCell ref="X99:Y99"/>
    <mergeCell ref="A100:M100"/>
    <mergeCell ref="O100:P100"/>
    <mergeCell ref="R100:S100"/>
    <mergeCell ref="U100:V100"/>
    <mergeCell ref="X100:Y100"/>
    <mergeCell ref="A101:M101"/>
    <mergeCell ref="O101:P101"/>
    <mergeCell ref="R101:S101"/>
    <mergeCell ref="U101:V101"/>
    <mergeCell ref="X101:Y101"/>
    <mergeCell ref="A102:M102"/>
    <mergeCell ref="O102:P102"/>
    <mergeCell ref="R102:S102"/>
    <mergeCell ref="U102:V102"/>
    <mergeCell ref="X102:Y102"/>
    <mergeCell ref="A103:M103"/>
    <mergeCell ref="N103:P103"/>
    <mergeCell ref="Q103:S103"/>
    <mergeCell ref="T103:V103"/>
    <mergeCell ref="W103:Y103"/>
    <mergeCell ref="D108:F108"/>
    <mergeCell ref="H108:K108"/>
    <mergeCell ref="N104:P104"/>
    <mergeCell ref="Q104:S104"/>
    <mergeCell ref="T104:V104"/>
    <mergeCell ref="W104:Y104"/>
    <mergeCell ref="D105:F105"/>
    <mergeCell ref="H105:K105"/>
    <mergeCell ref="N105:Z105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2018-06-22T04:57:21Z</cp:lastPrinted>
  <dcterms:created xsi:type="dcterms:W3CDTF">2003-06-23T04:55:14Z</dcterms:created>
  <dcterms:modified xsi:type="dcterms:W3CDTF">2018-07-02T09:31:48Z</dcterms:modified>
  <cp:category/>
  <cp:version/>
  <cp:contentType/>
  <cp:contentStatus/>
</cp:coreProperties>
</file>